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04f0718e567e12/Documents - Mark/Fencing/CFF Website/Selection Criteria/"/>
    </mc:Choice>
  </mc:AlternateContent>
  <xr:revisionPtr revIDLastSave="0" documentId="8_{12E971DC-D467-461E-A180-3DC9214103E8}" xr6:coauthVersionLast="47" xr6:coauthVersionMax="47" xr10:uidLastSave="{00000000-0000-0000-0000-000000000000}"/>
  <bookViews>
    <workbookView xWindow="-108" yWindow="-108" windowWidth="23256" windowHeight="12456" tabRatio="754" xr2:uid="{96EAE725-4512-4F7A-9AD9-75223C1046F2}"/>
  </bookViews>
  <sheets>
    <sheet name="Ranking" sheetId="7" r:id="rId1"/>
    <sheet name="Canada Cup 2" sheetId="12" r:id="rId2"/>
    <sheet name="Vet List" sheetId="8" r:id="rId3"/>
    <sheet name="NAC Age" sheetId="18" r:id="rId4"/>
    <sheet name="NAC Comb" sheetId="19" r:id="rId5"/>
    <sheet name="Worlds" sheetId="16" r:id="rId6"/>
    <sheet name="Domestic Ranking" sheetId="6" r:id="rId7"/>
    <sheet name="CANAM Age" sheetId="10" r:id="rId8"/>
    <sheet name="CANAM Comb" sheetId="9" r:id="rId9"/>
    <sheet name="Nationals 2023" sheetId="17" r:id="rId10"/>
    <sheet name="Canada Cup 1" sheetId="13" r:id="rId11"/>
    <sheet name="Point Tables" sheetId="2" r:id="rId12"/>
  </sheets>
  <definedNames>
    <definedName name="_xlnm._FilterDatabase" localSheetId="1" hidden="1">'Canada Cup 2'!$A$1:$K$55</definedName>
    <definedName name="_xlnm._FilterDatabase" localSheetId="7" hidden="1">'CANAM Age'!$A$1:$H$2</definedName>
    <definedName name="_xlnm._FilterDatabase" localSheetId="8" hidden="1">'CANAM Comb'!$A$1:$H$2</definedName>
    <definedName name="_xlnm._FilterDatabase" localSheetId="6" hidden="1">'Domestic Ranking'!$A$1:$G$2</definedName>
    <definedName name="_xlnm._FilterDatabase" localSheetId="3" hidden="1">'NAC Age'!$A$1:$I$2</definedName>
    <definedName name="_xlnm._FilterDatabase" localSheetId="4" hidden="1">'NAC Comb'!$A$1:$I$2</definedName>
    <definedName name="_xlnm._FilterDatabase" localSheetId="9" hidden="1">'Nationals 2023'!$A$1:$G$8</definedName>
    <definedName name="_xlnm._FilterDatabase" localSheetId="0" hidden="1">Ranking!$A$1:$Y$99</definedName>
    <definedName name="_xlnm._FilterDatabase" localSheetId="2" hidden="1">'Vet List'!$A$1:$J$527</definedName>
    <definedName name="_xlnm._FilterDatabase" localSheetId="5" hidden="1">Worlds!$A$1:$G$45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2" l="1"/>
  <c r="I55" i="12" s="1"/>
  <c r="G54" i="12"/>
  <c r="I54" i="12" s="1"/>
  <c r="D73" i="7"/>
  <c r="C73" i="7"/>
  <c r="Q73" i="7" s="1"/>
  <c r="R73" i="7" s="1"/>
  <c r="D75" i="7"/>
  <c r="C75" i="7"/>
  <c r="U75" i="7" s="1"/>
  <c r="V75" i="7" s="1"/>
  <c r="D66" i="7"/>
  <c r="C66" i="7"/>
  <c r="D68" i="7"/>
  <c r="C68" i="7"/>
  <c r="U68" i="7" s="1"/>
  <c r="V68" i="7" s="1"/>
  <c r="D67" i="7"/>
  <c r="C67" i="7"/>
  <c r="U67" i="7" s="1"/>
  <c r="V67" i="7" s="1"/>
  <c r="D60" i="7"/>
  <c r="C60" i="7"/>
  <c r="Q60" i="7" s="1"/>
  <c r="R60" i="7" s="1"/>
  <c r="D71" i="7"/>
  <c r="C71" i="7"/>
  <c r="S71" i="7" s="1"/>
  <c r="T71" i="7" s="1"/>
  <c r="D62" i="7"/>
  <c r="C62" i="7"/>
  <c r="D61" i="7"/>
  <c r="C61" i="7"/>
  <c r="U61" i="7" s="1"/>
  <c r="V61" i="7" s="1"/>
  <c r="D59" i="7"/>
  <c r="C59" i="7"/>
  <c r="U59" i="7" s="1"/>
  <c r="V59" i="7" s="1"/>
  <c r="G52" i="12"/>
  <c r="I52" i="12" s="1"/>
  <c r="G51" i="12"/>
  <c r="I51" i="12" s="1"/>
  <c r="G50" i="12"/>
  <c r="I50" i="12" s="1"/>
  <c r="G49" i="12"/>
  <c r="I49" i="12" s="1"/>
  <c r="G48" i="12"/>
  <c r="I48" i="12" s="1"/>
  <c r="G47" i="12"/>
  <c r="I47" i="12" s="1"/>
  <c r="G46" i="12"/>
  <c r="I46" i="12" s="1"/>
  <c r="G45" i="12"/>
  <c r="I45" i="12" s="1"/>
  <c r="G44" i="12"/>
  <c r="I44" i="12" s="1"/>
  <c r="D91" i="7"/>
  <c r="D49" i="7"/>
  <c r="C49" i="7"/>
  <c r="U49" i="7" s="1"/>
  <c r="V49" i="7" s="1"/>
  <c r="D52" i="7"/>
  <c r="C52" i="7"/>
  <c r="D48" i="7"/>
  <c r="C48" i="7"/>
  <c r="G43" i="12"/>
  <c r="I43" i="12" s="1"/>
  <c r="G42" i="12"/>
  <c r="I42" i="12" s="1"/>
  <c r="G41" i="12"/>
  <c r="I41" i="12" s="1"/>
  <c r="G40" i="12"/>
  <c r="I40" i="12" s="1"/>
  <c r="G39" i="12"/>
  <c r="I39" i="12" s="1"/>
  <c r="G38" i="12"/>
  <c r="I38" i="12" s="1"/>
  <c r="G37" i="12"/>
  <c r="I37" i="12" s="1"/>
  <c r="G36" i="12"/>
  <c r="I36" i="12" s="1"/>
  <c r="G35" i="12"/>
  <c r="I35" i="12" s="1"/>
  <c r="G34" i="12"/>
  <c r="I34" i="12" s="1"/>
  <c r="G33" i="12"/>
  <c r="I33" i="12" s="1"/>
  <c r="D524" i="8"/>
  <c r="D523" i="8"/>
  <c r="B89" i="7" s="1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D522" i="8"/>
  <c r="B21" i="7" s="1"/>
  <c r="D527" i="8"/>
  <c r="D526" i="8"/>
  <c r="B49" i="7" s="1"/>
  <c r="D525" i="8"/>
  <c r="D521" i="8"/>
  <c r="B18" i="7" s="1"/>
  <c r="D520" i="8"/>
  <c r="B39" i="7" s="1"/>
  <c r="D519" i="8"/>
  <c r="B4" i="7" s="1"/>
  <c r="G527" i="8"/>
  <c r="I527" i="8" s="1"/>
  <c r="F91" i="7" s="1"/>
  <c r="G526" i="8"/>
  <c r="I526" i="8" s="1"/>
  <c r="F49" i="7" s="1"/>
  <c r="G525" i="8"/>
  <c r="I525" i="8" s="1"/>
  <c r="F37" i="7" s="1"/>
  <c r="G524" i="8"/>
  <c r="I524" i="8" s="1"/>
  <c r="F90" i="7" s="1"/>
  <c r="G523" i="8"/>
  <c r="I523" i="8" s="1"/>
  <c r="G522" i="8"/>
  <c r="I522" i="8" s="1"/>
  <c r="G521" i="8"/>
  <c r="I521" i="8" s="1"/>
  <c r="F18" i="7" s="1"/>
  <c r="G520" i="8"/>
  <c r="I520" i="8" s="1"/>
  <c r="F5" i="7" s="1"/>
  <c r="G519" i="8"/>
  <c r="I519" i="8" s="1"/>
  <c r="F4" i="7" s="1"/>
  <c r="G518" i="8"/>
  <c r="I518" i="8" s="1"/>
  <c r="F3" i="7" s="1"/>
  <c r="D518" i="8"/>
  <c r="B3" i="7" s="1"/>
  <c r="D39" i="7"/>
  <c r="C39" i="7"/>
  <c r="Q39" i="7" s="1"/>
  <c r="R39" i="7" s="1"/>
  <c r="D47" i="7"/>
  <c r="C47" i="7"/>
  <c r="U47" i="7" s="1"/>
  <c r="V47" i="7" s="1"/>
  <c r="D58" i="7"/>
  <c r="C58" i="7"/>
  <c r="D43" i="7"/>
  <c r="C43" i="7"/>
  <c r="S43" i="7" s="1"/>
  <c r="T43" i="7" s="1"/>
  <c r="D93" i="7"/>
  <c r="C93" i="7"/>
  <c r="U93" i="7" s="1"/>
  <c r="V93" i="7" s="1"/>
  <c r="D38" i="7"/>
  <c r="C38" i="7"/>
  <c r="Q38" i="7" s="1"/>
  <c r="R38" i="7" s="1"/>
  <c r="D41" i="7"/>
  <c r="C41" i="7"/>
  <c r="S41" i="7" s="1"/>
  <c r="T41" i="7" s="1"/>
  <c r="D44" i="7"/>
  <c r="C44" i="7"/>
  <c r="D37" i="7"/>
  <c r="C37" i="7"/>
  <c r="Q37" i="7" s="1"/>
  <c r="R37" i="7" s="1"/>
  <c r="B37" i="7"/>
  <c r="D90" i="7"/>
  <c r="C90" i="7"/>
  <c r="U90" i="7" s="1"/>
  <c r="V90" i="7" s="1"/>
  <c r="B90" i="7"/>
  <c r="D89" i="7"/>
  <c r="C89" i="7"/>
  <c r="S89" i="7" s="1"/>
  <c r="T89" i="7" s="1"/>
  <c r="D78" i="7"/>
  <c r="C78" i="7"/>
  <c r="S78" i="7" s="1"/>
  <c r="T78" i="7" s="1"/>
  <c r="D7" i="7"/>
  <c r="C7" i="7"/>
  <c r="U7" i="7" s="1"/>
  <c r="V7" i="7" s="1"/>
  <c r="D35" i="7"/>
  <c r="C35" i="7"/>
  <c r="Q35" i="7" s="1"/>
  <c r="R35" i="7" s="1"/>
  <c r="D21" i="7"/>
  <c r="C21" i="7"/>
  <c r="S21" i="7" s="1"/>
  <c r="T21" i="7" s="1"/>
  <c r="D30" i="7"/>
  <c r="C30" i="7"/>
  <c r="C29" i="7"/>
  <c r="Q29" i="7" s="1"/>
  <c r="R29" i="7" s="1"/>
  <c r="D20" i="7"/>
  <c r="C20" i="7"/>
  <c r="U20" i="7" s="1"/>
  <c r="V20" i="7" s="1"/>
  <c r="D28" i="7"/>
  <c r="C28" i="7"/>
  <c r="S28" i="7" s="1"/>
  <c r="T28" i="7" s="1"/>
  <c r="D19" i="7"/>
  <c r="C19" i="7"/>
  <c r="S19" i="7" s="1"/>
  <c r="T19" i="7" s="1"/>
  <c r="D6" i="7"/>
  <c r="C6" i="7"/>
  <c r="U6" i="7" s="1"/>
  <c r="V6" i="7" s="1"/>
  <c r="D18" i="7"/>
  <c r="C18" i="7"/>
  <c r="Q18" i="7" s="1"/>
  <c r="R18" i="7" s="1"/>
  <c r="D5" i="7"/>
  <c r="C5" i="7"/>
  <c r="S5" i="7" s="1"/>
  <c r="T5" i="7" s="1"/>
  <c r="B5" i="7"/>
  <c r="D4" i="7"/>
  <c r="C4" i="7"/>
  <c r="D15" i="7"/>
  <c r="C15" i="7"/>
  <c r="Q15" i="7" s="1"/>
  <c r="R15" i="7" s="1"/>
  <c r="D13" i="7"/>
  <c r="C13" i="7"/>
  <c r="U13" i="7" s="1"/>
  <c r="V13" i="7" s="1"/>
  <c r="D3" i="7"/>
  <c r="C3" i="7"/>
  <c r="Q3" i="7" s="1"/>
  <c r="R3" i="7" s="1"/>
  <c r="B59" i="7" l="1"/>
  <c r="F59" i="7"/>
  <c r="B61" i="7"/>
  <c r="F61" i="7"/>
  <c r="O13" i="7"/>
  <c r="P13" i="7" s="1"/>
  <c r="S13" i="7"/>
  <c r="T13" i="7" s="1"/>
  <c r="S4" i="7"/>
  <c r="T4" i="7" s="1"/>
  <c r="M4" i="7"/>
  <c r="N4" i="7" s="1"/>
  <c r="Q61" i="7"/>
  <c r="R61" i="7" s="1"/>
  <c r="Q4" i="7"/>
  <c r="R4" i="7" s="1"/>
  <c r="K49" i="7"/>
  <c r="G3" i="7"/>
  <c r="H3" i="7" s="1"/>
  <c r="M3" i="7"/>
  <c r="N3" i="7" s="1"/>
  <c r="K4" i="7"/>
  <c r="K30" i="7"/>
  <c r="K44" i="7"/>
  <c r="K48" i="7"/>
  <c r="K60" i="7"/>
  <c r="S3" i="7"/>
  <c r="T3" i="7" s="1"/>
  <c r="U19" i="7"/>
  <c r="V19" i="7" s="1"/>
  <c r="K5" i="7"/>
  <c r="K21" i="7"/>
  <c r="K41" i="7"/>
  <c r="K52" i="7"/>
  <c r="K67" i="7"/>
  <c r="K18" i="7"/>
  <c r="K35" i="7"/>
  <c r="K38" i="7"/>
  <c r="K68" i="7"/>
  <c r="K6" i="7"/>
  <c r="K7" i="7"/>
  <c r="K93" i="7"/>
  <c r="K66" i="7"/>
  <c r="O28" i="7"/>
  <c r="P28" i="7" s="1"/>
  <c r="Q71" i="7"/>
  <c r="R71" i="7" s="1"/>
  <c r="K19" i="7"/>
  <c r="K78" i="7"/>
  <c r="K43" i="7"/>
  <c r="K59" i="7"/>
  <c r="K75" i="7"/>
  <c r="U44" i="7"/>
  <c r="V44" i="7" s="1"/>
  <c r="K3" i="7"/>
  <c r="K28" i="7"/>
  <c r="K89" i="7"/>
  <c r="K58" i="7"/>
  <c r="K61" i="7"/>
  <c r="K73" i="7"/>
  <c r="Q62" i="7"/>
  <c r="R62" i="7" s="1"/>
  <c r="K13" i="7"/>
  <c r="K20" i="7"/>
  <c r="K90" i="7"/>
  <c r="K47" i="7"/>
  <c r="K62" i="7"/>
  <c r="L62" i="7" s="1"/>
  <c r="S62" i="7"/>
  <c r="T62" i="7" s="1"/>
  <c r="K15" i="7"/>
  <c r="K29" i="7"/>
  <c r="K37" i="7"/>
  <c r="K39" i="7"/>
  <c r="K71" i="7"/>
  <c r="U60" i="7"/>
  <c r="V60" i="7" s="1"/>
  <c r="G61" i="7"/>
  <c r="H61" i="7" s="1"/>
  <c r="L60" i="7"/>
  <c r="L67" i="7"/>
  <c r="G75" i="7"/>
  <c r="H75" i="7" s="1"/>
  <c r="M60" i="7"/>
  <c r="N60" i="7" s="1"/>
  <c r="S67" i="7"/>
  <c r="T67" i="7" s="1"/>
  <c r="G73" i="7"/>
  <c r="H73" i="7" s="1"/>
  <c r="O61" i="7"/>
  <c r="P61" i="7" s="1"/>
  <c r="S60" i="7"/>
  <c r="T60" i="7" s="1"/>
  <c r="M66" i="7"/>
  <c r="N66" i="7" s="1"/>
  <c r="O75" i="7"/>
  <c r="P75" i="7" s="1"/>
  <c r="O73" i="7"/>
  <c r="P73" i="7" s="1"/>
  <c r="U66" i="7"/>
  <c r="V66" i="7" s="1"/>
  <c r="Q75" i="7"/>
  <c r="R75" i="7" s="1"/>
  <c r="G59" i="7"/>
  <c r="H59" i="7" s="1"/>
  <c r="O59" i="7"/>
  <c r="P59" i="7" s="1"/>
  <c r="Q59" i="7"/>
  <c r="R59" i="7" s="1"/>
  <c r="O68" i="7"/>
  <c r="P68" i="7" s="1"/>
  <c r="L61" i="7"/>
  <c r="S61" i="7"/>
  <c r="T61" i="7" s="1"/>
  <c r="M71" i="7"/>
  <c r="N71" i="7" s="1"/>
  <c r="U71" i="7"/>
  <c r="V71" i="7" s="1"/>
  <c r="G67" i="7"/>
  <c r="H67" i="7" s="1"/>
  <c r="O67" i="7"/>
  <c r="P67" i="7" s="1"/>
  <c r="Q66" i="7"/>
  <c r="R66" i="7" s="1"/>
  <c r="L73" i="7"/>
  <c r="S73" i="7"/>
  <c r="T73" i="7" s="1"/>
  <c r="L59" i="7"/>
  <c r="S59" i="7"/>
  <c r="T59" i="7" s="1"/>
  <c r="M62" i="7"/>
  <c r="N62" i="7" s="1"/>
  <c r="U62" i="7"/>
  <c r="V62" i="7" s="1"/>
  <c r="G60" i="7"/>
  <c r="H60" i="7" s="1"/>
  <c r="O60" i="7"/>
  <c r="P60" i="7" s="1"/>
  <c r="Q68" i="7"/>
  <c r="R68" i="7" s="1"/>
  <c r="L75" i="7"/>
  <c r="S75" i="7"/>
  <c r="T75" i="7" s="1"/>
  <c r="G68" i="7"/>
  <c r="H68" i="7" s="1"/>
  <c r="M61" i="7"/>
  <c r="N61" i="7" s="1"/>
  <c r="G71" i="7"/>
  <c r="H71" i="7" s="1"/>
  <c r="O71" i="7"/>
  <c r="P71" i="7" s="1"/>
  <c r="Q67" i="7"/>
  <c r="R67" i="7" s="1"/>
  <c r="L66" i="7"/>
  <c r="S66" i="7"/>
  <c r="T66" i="7" s="1"/>
  <c r="M73" i="7"/>
  <c r="N73" i="7" s="1"/>
  <c r="U73" i="7"/>
  <c r="V73" i="7" s="1"/>
  <c r="M59" i="7"/>
  <c r="N59" i="7" s="1"/>
  <c r="G62" i="7"/>
  <c r="H62" i="7" s="1"/>
  <c r="O62" i="7"/>
  <c r="P62" i="7" s="1"/>
  <c r="L68" i="7"/>
  <c r="S68" i="7"/>
  <c r="T68" i="7" s="1"/>
  <c r="M75" i="7"/>
  <c r="N75" i="7" s="1"/>
  <c r="M68" i="7"/>
  <c r="N68" i="7" s="1"/>
  <c r="L71" i="7"/>
  <c r="M67" i="7"/>
  <c r="N67" i="7" s="1"/>
  <c r="G66" i="7"/>
  <c r="H66" i="7" s="1"/>
  <c r="O66" i="7"/>
  <c r="P66" i="7" s="1"/>
  <c r="U3" i="7"/>
  <c r="V3" i="7" s="1"/>
  <c r="Q13" i="7"/>
  <c r="R13" i="7" s="1"/>
  <c r="U28" i="7"/>
  <c r="V28" i="7" s="1"/>
  <c r="M18" i="7"/>
  <c r="N18" i="7" s="1"/>
  <c r="G18" i="7"/>
  <c r="H18" i="7" s="1"/>
  <c r="O3" i="7"/>
  <c r="P3" i="7" s="1"/>
  <c r="U4" i="7"/>
  <c r="V4" i="7" s="1"/>
  <c r="O18" i="7"/>
  <c r="P18" i="7" s="1"/>
  <c r="G19" i="7"/>
  <c r="H19" i="7" s="1"/>
  <c r="G28" i="7"/>
  <c r="H28" i="7" s="1"/>
  <c r="O78" i="7"/>
  <c r="P78" i="7" s="1"/>
  <c r="G49" i="7"/>
  <c r="H49" i="7" s="1"/>
  <c r="U78" i="7"/>
  <c r="V78" i="7" s="1"/>
  <c r="Q49" i="7"/>
  <c r="R49" i="7" s="1"/>
  <c r="U18" i="7"/>
  <c r="V18" i="7" s="1"/>
  <c r="O19" i="7"/>
  <c r="P19" i="7" s="1"/>
  <c r="M28" i="7"/>
  <c r="N28" i="7" s="1"/>
  <c r="S18" i="7"/>
  <c r="T18" i="7" s="1"/>
  <c r="M19" i="7"/>
  <c r="N19" i="7" s="1"/>
  <c r="G13" i="7"/>
  <c r="H13" i="7" s="1"/>
  <c r="Q19" i="7"/>
  <c r="R19" i="7" s="1"/>
  <c r="G35" i="7"/>
  <c r="H35" i="7" s="1"/>
  <c r="O38" i="7"/>
  <c r="P38" i="7" s="1"/>
  <c r="F48" i="7"/>
  <c r="F39" i="7"/>
  <c r="B48" i="7"/>
  <c r="B91" i="7"/>
  <c r="C91" i="7"/>
  <c r="Q44" i="7"/>
  <c r="R44" i="7" s="1"/>
  <c r="G38" i="7"/>
  <c r="H38" i="7" s="1"/>
  <c r="M52" i="7"/>
  <c r="N52" i="7" s="1"/>
  <c r="S44" i="7"/>
  <c r="T44" i="7" s="1"/>
  <c r="M38" i="7"/>
  <c r="N38" i="7" s="1"/>
  <c r="U52" i="7"/>
  <c r="V52" i="7" s="1"/>
  <c r="O49" i="7"/>
  <c r="P49" i="7" s="1"/>
  <c r="S38" i="7"/>
  <c r="T38" i="7" s="1"/>
  <c r="S49" i="7"/>
  <c r="T49" i="7" s="1"/>
  <c r="Q52" i="7"/>
  <c r="R52" i="7" s="1"/>
  <c r="Q48" i="7"/>
  <c r="R48" i="7" s="1"/>
  <c r="S52" i="7"/>
  <c r="T52" i="7" s="1"/>
  <c r="S48" i="7"/>
  <c r="T48" i="7" s="1"/>
  <c r="M49" i="7"/>
  <c r="N49" i="7" s="1"/>
  <c r="M48" i="7"/>
  <c r="N48" i="7" s="1"/>
  <c r="U48" i="7"/>
  <c r="V48" i="7" s="1"/>
  <c r="G52" i="7"/>
  <c r="H52" i="7" s="1"/>
  <c r="O52" i="7"/>
  <c r="P52" i="7" s="1"/>
  <c r="G48" i="7"/>
  <c r="H48" i="7" s="1"/>
  <c r="O48" i="7"/>
  <c r="P48" i="7" s="1"/>
  <c r="O43" i="7"/>
  <c r="P43" i="7" s="1"/>
  <c r="Q47" i="7"/>
  <c r="R47" i="7" s="1"/>
  <c r="M44" i="7"/>
  <c r="N44" i="7" s="1"/>
  <c r="U43" i="7"/>
  <c r="V43" i="7" s="1"/>
  <c r="U58" i="7"/>
  <c r="V58" i="7" s="1"/>
  <c r="S47" i="7"/>
  <c r="T47" i="7" s="1"/>
  <c r="U38" i="7"/>
  <c r="V38" i="7" s="1"/>
  <c r="G43" i="7"/>
  <c r="H43" i="7" s="1"/>
  <c r="G47" i="7"/>
  <c r="H47" i="7" s="1"/>
  <c r="M43" i="7"/>
  <c r="N43" i="7" s="1"/>
  <c r="M58" i="7"/>
  <c r="N58" i="7" s="1"/>
  <c r="O47" i="7"/>
  <c r="P47" i="7" s="1"/>
  <c r="B44" i="7"/>
  <c r="S90" i="7"/>
  <c r="T90" i="7" s="1"/>
  <c r="M89" i="7"/>
  <c r="N89" i="7" s="1"/>
  <c r="O89" i="7"/>
  <c r="P89" i="7" s="1"/>
  <c r="M78" i="7"/>
  <c r="N78" i="7" s="1"/>
  <c r="U89" i="7"/>
  <c r="V89" i="7" s="1"/>
  <c r="G90" i="7"/>
  <c r="H90" i="7" s="1"/>
  <c r="O90" i="7"/>
  <c r="P90" i="7" s="1"/>
  <c r="G78" i="7"/>
  <c r="H78" i="7" s="1"/>
  <c r="G89" i="7"/>
  <c r="H89" i="7" s="1"/>
  <c r="Q90" i="7"/>
  <c r="R90" i="7" s="1"/>
  <c r="F89" i="7"/>
  <c r="F21" i="7"/>
  <c r="F44" i="7"/>
  <c r="O35" i="7"/>
  <c r="P35" i="7" s="1"/>
  <c r="M35" i="7"/>
  <c r="N35" i="7" s="1"/>
  <c r="S35" i="7"/>
  <c r="T35" i="7" s="1"/>
  <c r="U35" i="7"/>
  <c r="V35" i="7" s="1"/>
  <c r="M30" i="7"/>
  <c r="N30" i="7" s="1"/>
  <c r="Q30" i="7"/>
  <c r="R30" i="7" s="1"/>
  <c r="U30" i="7"/>
  <c r="V30" i="7" s="1"/>
  <c r="S30" i="7"/>
  <c r="T30" i="7" s="1"/>
  <c r="S20" i="7"/>
  <c r="T20" i="7" s="1"/>
  <c r="D29" i="7"/>
  <c r="G20" i="7"/>
  <c r="H20" i="7" s="1"/>
  <c r="O20" i="7"/>
  <c r="P20" i="7" s="1"/>
  <c r="Q20" i="7"/>
  <c r="R20" i="7" s="1"/>
  <c r="S15" i="7"/>
  <c r="T15" i="7" s="1"/>
  <c r="M5" i="7"/>
  <c r="N5" i="7" s="1"/>
  <c r="U5" i="7"/>
  <c r="V5" i="7" s="1"/>
  <c r="G6" i="7"/>
  <c r="H6" i="7" s="1"/>
  <c r="O6" i="7"/>
  <c r="P6" i="7" s="1"/>
  <c r="Q28" i="7"/>
  <c r="R28" i="7" s="1"/>
  <c r="S29" i="7"/>
  <c r="T29" i="7" s="1"/>
  <c r="M21" i="7"/>
  <c r="N21" i="7" s="1"/>
  <c r="U21" i="7"/>
  <c r="V21" i="7" s="1"/>
  <c r="G7" i="7"/>
  <c r="H7" i="7" s="1"/>
  <c r="O7" i="7"/>
  <c r="P7" i="7" s="1"/>
  <c r="Q89" i="7"/>
  <c r="R89" i="7" s="1"/>
  <c r="S37" i="7"/>
  <c r="T37" i="7" s="1"/>
  <c r="M41" i="7"/>
  <c r="N41" i="7" s="1"/>
  <c r="U41" i="7"/>
  <c r="V41" i="7" s="1"/>
  <c r="G93" i="7"/>
  <c r="H93" i="7" s="1"/>
  <c r="O93" i="7"/>
  <c r="P93" i="7" s="1"/>
  <c r="Q58" i="7"/>
  <c r="R58" i="7" s="1"/>
  <c r="S39" i="7"/>
  <c r="T39" i="7" s="1"/>
  <c r="Q43" i="7"/>
  <c r="R43" i="7" s="1"/>
  <c r="G5" i="7"/>
  <c r="H5" i="7" s="1"/>
  <c r="O5" i="7"/>
  <c r="P5" i="7" s="1"/>
  <c r="Q6" i="7"/>
  <c r="R6" i="7" s="1"/>
  <c r="M29" i="7"/>
  <c r="N29" i="7" s="1"/>
  <c r="U29" i="7"/>
  <c r="V29" i="7" s="1"/>
  <c r="G21" i="7"/>
  <c r="H21" i="7" s="1"/>
  <c r="O21" i="7"/>
  <c r="P21" i="7" s="1"/>
  <c r="Q7" i="7"/>
  <c r="R7" i="7" s="1"/>
  <c r="M37" i="7"/>
  <c r="N37" i="7" s="1"/>
  <c r="U37" i="7"/>
  <c r="V37" i="7" s="1"/>
  <c r="G41" i="7"/>
  <c r="H41" i="7" s="1"/>
  <c r="O41" i="7"/>
  <c r="P41" i="7" s="1"/>
  <c r="Q93" i="7"/>
  <c r="R93" i="7" s="1"/>
  <c r="S58" i="7"/>
  <c r="T58" i="7" s="1"/>
  <c r="M39" i="7"/>
  <c r="N39" i="7" s="1"/>
  <c r="U39" i="7"/>
  <c r="V39" i="7" s="1"/>
  <c r="Q78" i="7"/>
  <c r="R78" i="7" s="1"/>
  <c r="M15" i="7"/>
  <c r="N15" i="7" s="1"/>
  <c r="U15" i="7"/>
  <c r="V15" i="7" s="1"/>
  <c r="M13" i="7"/>
  <c r="N13" i="7" s="1"/>
  <c r="G4" i="7"/>
  <c r="H4" i="7" s="1"/>
  <c r="O4" i="7"/>
  <c r="P4" i="7" s="1"/>
  <c r="M20" i="7"/>
  <c r="N20" i="7" s="1"/>
  <c r="G30" i="7"/>
  <c r="H30" i="7" s="1"/>
  <c r="O30" i="7"/>
  <c r="P30" i="7" s="1"/>
  <c r="M90" i="7"/>
  <c r="N90" i="7" s="1"/>
  <c r="G44" i="7"/>
  <c r="H44" i="7" s="1"/>
  <c r="O44" i="7"/>
  <c r="P44" i="7" s="1"/>
  <c r="M47" i="7"/>
  <c r="N47" i="7" s="1"/>
  <c r="G15" i="7"/>
  <c r="H15" i="7" s="1"/>
  <c r="O15" i="7"/>
  <c r="P15" i="7" s="1"/>
  <c r="Q5" i="7"/>
  <c r="R5" i="7" s="1"/>
  <c r="S6" i="7"/>
  <c r="T6" i="7" s="1"/>
  <c r="G29" i="7"/>
  <c r="H29" i="7" s="1"/>
  <c r="O29" i="7"/>
  <c r="P29" i="7" s="1"/>
  <c r="Q21" i="7"/>
  <c r="R21" i="7" s="1"/>
  <c r="S7" i="7"/>
  <c r="T7" i="7" s="1"/>
  <c r="G37" i="7"/>
  <c r="H37" i="7" s="1"/>
  <c r="O37" i="7"/>
  <c r="P37" i="7" s="1"/>
  <c r="Q41" i="7"/>
  <c r="R41" i="7" s="1"/>
  <c r="S93" i="7"/>
  <c r="T93" i="7" s="1"/>
  <c r="G39" i="7"/>
  <c r="H39" i="7" s="1"/>
  <c r="O39" i="7"/>
  <c r="P39" i="7" s="1"/>
  <c r="M6" i="7"/>
  <c r="N6" i="7" s="1"/>
  <c r="M7" i="7"/>
  <c r="N7" i="7" s="1"/>
  <c r="M93" i="7"/>
  <c r="N93" i="7" s="1"/>
  <c r="G58" i="7"/>
  <c r="H58" i="7" s="1"/>
  <c r="O58" i="7"/>
  <c r="P58" i="7" s="1"/>
  <c r="C12" i="7"/>
  <c r="K12" i="7" s="1"/>
  <c r="D12" i="7"/>
  <c r="G26" i="12"/>
  <c r="I26" i="12" s="1"/>
  <c r="G25" i="12"/>
  <c r="I25" i="12" s="1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G17" i="12"/>
  <c r="I17" i="12" s="1"/>
  <c r="G16" i="12"/>
  <c r="I16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3" i="12"/>
  <c r="I3" i="12" s="1"/>
  <c r="G2" i="12"/>
  <c r="G16" i="19"/>
  <c r="E16" i="19"/>
  <c r="G19" i="19"/>
  <c r="E19" i="19"/>
  <c r="G18" i="19"/>
  <c r="E18" i="19"/>
  <c r="G11" i="19"/>
  <c r="E11" i="19"/>
  <c r="G8" i="19"/>
  <c r="E8" i="19"/>
  <c r="E9" i="19"/>
  <c r="G9" i="19"/>
  <c r="G12" i="19"/>
  <c r="E12" i="19"/>
  <c r="G17" i="19"/>
  <c r="E17" i="19"/>
  <c r="D40" i="7"/>
  <c r="C40" i="7"/>
  <c r="D36" i="7"/>
  <c r="C36" i="7"/>
  <c r="G18" i="18"/>
  <c r="E18" i="18"/>
  <c r="G17" i="18"/>
  <c r="E17" i="18"/>
  <c r="D96" i="7"/>
  <c r="C96" i="7"/>
  <c r="G16" i="18"/>
  <c r="E16" i="18"/>
  <c r="D95" i="7"/>
  <c r="C95" i="7"/>
  <c r="G15" i="18"/>
  <c r="E15" i="18"/>
  <c r="G5" i="19"/>
  <c r="E5" i="19"/>
  <c r="E6" i="19"/>
  <c r="G6" i="19"/>
  <c r="G4" i="19"/>
  <c r="E4" i="19"/>
  <c r="G3" i="19"/>
  <c r="E3" i="19"/>
  <c r="G15" i="19"/>
  <c r="E15" i="19"/>
  <c r="D79" i="7"/>
  <c r="C79" i="7"/>
  <c r="K79" i="7" s="1"/>
  <c r="G14" i="19"/>
  <c r="E14" i="19"/>
  <c r="G13" i="19"/>
  <c r="E13" i="19"/>
  <c r="G10" i="19"/>
  <c r="E10" i="19"/>
  <c r="G7" i="19"/>
  <c r="E7" i="19"/>
  <c r="G5" i="18"/>
  <c r="E5" i="18"/>
  <c r="G4" i="18"/>
  <c r="E4" i="18"/>
  <c r="G3" i="18"/>
  <c r="E3" i="18"/>
  <c r="G6" i="18"/>
  <c r="E6" i="18"/>
  <c r="G14" i="18"/>
  <c r="E14" i="18"/>
  <c r="G12" i="18"/>
  <c r="E12" i="18"/>
  <c r="D24" i="7"/>
  <c r="C24" i="7"/>
  <c r="K24" i="7" s="1"/>
  <c r="G11" i="18"/>
  <c r="E11" i="18"/>
  <c r="G13" i="18"/>
  <c r="E13" i="18"/>
  <c r="D27" i="7"/>
  <c r="C27" i="7"/>
  <c r="D82" i="7"/>
  <c r="C82" i="7"/>
  <c r="K82" i="7" s="1"/>
  <c r="G517" i="8"/>
  <c r="I517" i="8" s="1"/>
  <c r="F82" i="7" s="1"/>
  <c r="D517" i="8"/>
  <c r="B6" i="19" s="1"/>
  <c r="G10" i="18"/>
  <c r="E10" i="18"/>
  <c r="G9" i="18"/>
  <c r="E9" i="18"/>
  <c r="D14" i="7"/>
  <c r="C14" i="7"/>
  <c r="D17" i="7"/>
  <c r="C17" i="7"/>
  <c r="K17" i="7" s="1"/>
  <c r="G8" i="18"/>
  <c r="E8" i="18"/>
  <c r="E7" i="18"/>
  <c r="D11" i="7"/>
  <c r="C11" i="7"/>
  <c r="K11" i="7" s="1"/>
  <c r="G7" i="18"/>
  <c r="D80" i="7"/>
  <c r="C80" i="7"/>
  <c r="G516" i="8"/>
  <c r="I516" i="8" s="1"/>
  <c r="F80" i="7" s="1"/>
  <c r="D516" i="8"/>
  <c r="B80" i="7" s="1"/>
  <c r="D94" i="7"/>
  <c r="C94" i="7"/>
  <c r="K94" i="7" s="1"/>
  <c r="D72" i="7"/>
  <c r="C72" i="7"/>
  <c r="D70" i="7"/>
  <c r="C70" i="7"/>
  <c r="K70" i="7" s="1"/>
  <c r="D69" i="7"/>
  <c r="C69" i="7"/>
  <c r="K69" i="7" s="1"/>
  <c r="D77" i="7"/>
  <c r="C77" i="7"/>
  <c r="D76" i="7"/>
  <c r="C76" i="7"/>
  <c r="K76" i="7" s="1"/>
  <c r="D57" i="7"/>
  <c r="C57" i="7"/>
  <c r="D56" i="7"/>
  <c r="C56" i="7"/>
  <c r="K56" i="7" s="1"/>
  <c r="D55" i="7"/>
  <c r="C55" i="7"/>
  <c r="D16" i="7"/>
  <c r="C16" i="7"/>
  <c r="D8" i="7"/>
  <c r="C8" i="7"/>
  <c r="D9" i="7"/>
  <c r="C9" i="7"/>
  <c r="D10" i="7"/>
  <c r="C10" i="7"/>
  <c r="K10" i="7" s="1"/>
  <c r="D97" i="7"/>
  <c r="C97" i="7"/>
  <c r="D99" i="7"/>
  <c r="C99" i="7"/>
  <c r="K99" i="7" s="1"/>
  <c r="D98" i="7"/>
  <c r="C98" i="7"/>
  <c r="D23" i="7"/>
  <c r="C23" i="7"/>
  <c r="K23" i="7" s="1"/>
  <c r="D26" i="7"/>
  <c r="C26" i="7"/>
  <c r="K26" i="7" s="1"/>
  <c r="D25" i="7"/>
  <c r="C25" i="7"/>
  <c r="K25" i="7" s="1"/>
  <c r="D22" i="7"/>
  <c r="C22" i="7"/>
  <c r="D34" i="7"/>
  <c r="C34" i="7"/>
  <c r="K34" i="7" s="1"/>
  <c r="D31" i="7"/>
  <c r="C31" i="7"/>
  <c r="D32" i="7"/>
  <c r="C32" i="7"/>
  <c r="D33" i="7"/>
  <c r="C33" i="7"/>
  <c r="K33" i="7" s="1"/>
  <c r="D85" i="7"/>
  <c r="C85" i="7"/>
  <c r="D81" i="7"/>
  <c r="C81" i="7"/>
  <c r="K81" i="7" s="1"/>
  <c r="D84" i="7"/>
  <c r="C84" i="7"/>
  <c r="D83" i="7"/>
  <c r="C83" i="7"/>
  <c r="K83" i="7" s="1"/>
  <c r="D87" i="7"/>
  <c r="C87" i="7"/>
  <c r="D88" i="7"/>
  <c r="C88" i="7"/>
  <c r="K88" i="7" s="1"/>
  <c r="D86" i="7"/>
  <c r="C86" i="7"/>
  <c r="D42" i="7"/>
  <c r="C42" i="7"/>
  <c r="K42" i="7" s="1"/>
  <c r="D46" i="7"/>
  <c r="C46" i="7"/>
  <c r="K46" i="7" s="1"/>
  <c r="D45" i="7"/>
  <c r="C45" i="7"/>
  <c r="K45" i="7" s="1"/>
  <c r="D54" i="7"/>
  <c r="C54" i="7"/>
  <c r="K54" i="7" s="1"/>
  <c r="D51" i="7"/>
  <c r="C51" i="7"/>
  <c r="D53" i="7"/>
  <c r="C53" i="7"/>
  <c r="D50" i="7"/>
  <c r="C50" i="7"/>
  <c r="K50" i="7" s="1"/>
  <c r="D92" i="7"/>
  <c r="C92" i="7"/>
  <c r="K92" i="7" s="1"/>
  <c r="D65" i="7"/>
  <c r="C65" i="7"/>
  <c r="D74" i="7"/>
  <c r="C74" i="7"/>
  <c r="D64" i="7"/>
  <c r="C64" i="7"/>
  <c r="K64" i="7" s="1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G515" i="8"/>
  <c r="I515" i="8" s="1"/>
  <c r="F77" i="7" s="1"/>
  <c r="D515" i="8"/>
  <c r="B77" i="7" s="1"/>
  <c r="Q74" i="7" l="1"/>
  <c r="R74" i="7" s="1"/>
  <c r="K74" i="7"/>
  <c r="M65" i="7"/>
  <c r="N65" i="7" s="1"/>
  <c r="K65" i="7"/>
  <c r="Q53" i="7"/>
  <c r="R53" i="7" s="1"/>
  <c r="K53" i="7"/>
  <c r="M51" i="7"/>
  <c r="N51" i="7" s="1"/>
  <c r="K51" i="7"/>
  <c r="O86" i="7"/>
  <c r="P86" i="7" s="1"/>
  <c r="K86" i="7"/>
  <c r="Q87" i="7"/>
  <c r="R87" i="7" s="1"/>
  <c r="K87" i="7"/>
  <c r="O84" i="7"/>
  <c r="P84" i="7" s="1"/>
  <c r="K84" i="7"/>
  <c r="O85" i="7"/>
  <c r="P85" i="7" s="1"/>
  <c r="K85" i="7"/>
  <c r="M32" i="7"/>
  <c r="N32" i="7" s="1"/>
  <c r="K32" i="7"/>
  <c r="Q31" i="7"/>
  <c r="R31" i="7" s="1"/>
  <c r="K31" i="7"/>
  <c r="O22" i="7"/>
  <c r="P22" i="7" s="1"/>
  <c r="K22" i="7"/>
  <c r="O98" i="7"/>
  <c r="P98" i="7" s="1"/>
  <c r="K98" i="7"/>
  <c r="O97" i="7"/>
  <c r="P97" i="7" s="1"/>
  <c r="K97" i="7"/>
  <c r="O9" i="7"/>
  <c r="P9" i="7" s="1"/>
  <c r="K9" i="7"/>
  <c r="K35" i="12"/>
  <c r="K8" i="7"/>
  <c r="M16" i="7"/>
  <c r="N16" i="7" s="1"/>
  <c r="K16" i="7"/>
  <c r="Q55" i="7"/>
  <c r="R55" i="7" s="1"/>
  <c r="K55" i="7"/>
  <c r="M57" i="7"/>
  <c r="N57" i="7" s="1"/>
  <c r="K57" i="7"/>
  <c r="M77" i="7"/>
  <c r="N77" i="7" s="1"/>
  <c r="K77" i="7"/>
  <c r="Q72" i="7"/>
  <c r="R72" i="7" s="1"/>
  <c r="K72" i="7"/>
  <c r="O80" i="7"/>
  <c r="P80" i="7" s="1"/>
  <c r="K80" i="7"/>
  <c r="Q14" i="7"/>
  <c r="R14" i="7" s="1"/>
  <c r="K14" i="7"/>
  <c r="Q27" i="7"/>
  <c r="R27" i="7" s="1"/>
  <c r="K27" i="7"/>
  <c r="Q95" i="7"/>
  <c r="R95" i="7" s="1"/>
  <c r="K95" i="7"/>
  <c r="O96" i="7"/>
  <c r="P96" i="7" s="1"/>
  <c r="K96" i="7"/>
  <c r="Q36" i="7"/>
  <c r="R36" i="7" s="1"/>
  <c r="K36" i="7"/>
  <c r="K40" i="7"/>
  <c r="Q91" i="7"/>
  <c r="R91" i="7" s="1"/>
  <c r="K91" i="7"/>
  <c r="K8" i="12"/>
  <c r="Q96" i="7"/>
  <c r="R96" i="7" s="1"/>
  <c r="K17" i="12"/>
  <c r="K24" i="12"/>
  <c r="K42" i="12"/>
  <c r="K10" i="12"/>
  <c r="K20" i="12"/>
  <c r="K5" i="12"/>
  <c r="K13" i="12"/>
  <c r="K21" i="12"/>
  <c r="K6" i="12"/>
  <c r="U91" i="7"/>
  <c r="V91" i="7" s="1"/>
  <c r="O91" i="7"/>
  <c r="P91" i="7" s="1"/>
  <c r="G91" i="7"/>
  <c r="H91" i="7" s="1"/>
  <c r="M91" i="7"/>
  <c r="N91" i="7" s="1"/>
  <c r="S91" i="7"/>
  <c r="T91" i="7" s="1"/>
  <c r="B18" i="19"/>
  <c r="M12" i="7"/>
  <c r="N12" i="7" s="1"/>
  <c r="G12" i="7"/>
  <c r="H12" i="7" s="1"/>
  <c r="U12" i="7"/>
  <c r="V12" i="7" s="1"/>
  <c r="S12" i="7"/>
  <c r="T12" i="7" s="1"/>
  <c r="Q12" i="7"/>
  <c r="R12" i="7" s="1"/>
  <c r="O12" i="7"/>
  <c r="P12" i="7" s="1"/>
  <c r="I16" i="19"/>
  <c r="I8" i="19"/>
  <c r="I12" i="19"/>
  <c r="I9" i="19"/>
  <c r="I11" i="19"/>
  <c r="I17" i="19"/>
  <c r="M36" i="7"/>
  <c r="N36" i="7" s="1"/>
  <c r="I17" i="18"/>
  <c r="G36" i="7"/>
  <c r="H36" i="7" s="1"/>
  <c r="O36" i="7"/>
  <c r="P36" i="7" s="1"/>
  <c r="G96" i="7"/>
  <c r="H96" i="7" s="1"/>
  <c r="Q40" i="7"/>
  <c r="R40" i="7" s="1"/>
  <c r="I18" i="18"/>
  <c r="M40" i="7"/>
  <c r="N40" i="7" s="1"/>
  <c r="G40" i="7"/>
  <c r="H40" i="7" s="1"/>
  <c r="O40" i="7"/>
  <c r="P40" i="7" s="1"/>
  <c r="M96" i="7"/>
  <c r="N96" i="7" s="1"/>
  <c r="B4" i="18"/>
  <c r="B15" i="18"/>
  <c r="B95" i="7"/>
  <c r="F95" i="7"/>
  <c r="M95" i="7"/>
  <c r="N95" i="7" s="1"/>
  <c r="G95" i="7"/>
  <c r="H95" i="7" s="1"/>
  <c r="O95" i="7"/>
  <c r="P95" i="7" s="1"/>
  <c r="I6" i="18"/>
  <c r="I14" i="19"/>
  <c r="I7" i="19"/>
  <c r="I10" i="19"/>
  <c r="O79" i="7"/>
  <c r="P79" i="7" s="1"/>
  <c r="I13" i="19"/>
  <c r="Q79" i="7"/>
  <c r="R79" i="7" s="1"/>
  <c r="G79" i="7"/>
  <c r="H79" i="7" s="1"/>
  <c r="M79" i="7"/>
  <c r="N79" i="7" s="1"/>
  <c r="M17" i="7"/>
  <c r="N17" i="7" s="1"/>
  <c r="I12" i="18"/>
  <c r="O24" i="7"/>
  <c r="P24" i="7" s="1"/>
  <c r="Q24" i="7"/>
  <c r="R24" i="7" s="1"/>
  <c r="G24" i="7"/>
  <c r="H24" i="7" s="1"/>
  <c r="M24" i="7"/>
  <c r="N24" i="7" s="1"/>
  <c r="M11" i="7"/>
  <c r="N11" i="7" s="1"/>
  <c r="I13" i="18"/>
  <c r="I8" i="18"/>
  <c r="O11" i="7"/>
  <c r="P11" i="7" s="1"/>
  <c r="I7" i="18"/>
  <c r="Q11" i="7"/>
  <c r="R11" i="7" s="1"/>
  <c r="G17" i="7"/>
  <c r="H17" i="7" s="1"/>
  <c r="G14" i="7"/>
  <c r="H14" i="7" s="1"/>
  <c r="O14" i="7"/>
  <c r="P14" i="7" s="1"/>
  <c r="G11" i="7"/>
  <c r="H11" i="7" s="1"/>
  <c r="O17" i="7"/>
  <c r="P17" i="7" s="1"/>
  <c r="Q17" i="7"/>
  <c r="R17" i="7" s="1"/>
  <c r="I9" i="18"/>
  <c r="M27" i="7"/>
  <c r="N27" i="7" s="1"/>
  <c r="G27" i="7"/>
  <c r="H27" i="7" s="1"/>
  <c r="O27" i="7"/>
  <c r="P27" i="7" s="1"/>
  <c r="I10" i="18"/>
  <c r="G82" i="7"/>
  <c r="H82" i="7" s="1"/>
  <c r="O82" i="7"/>
  <c r="P82" i="7" s="1"/>
  <c r="Q82" i="7"/>
  <c r="R82" i="7" s="1"/>
  <c r="M82" i="7"/>
  <c r="N82" i="7" s="1"/>
  <c r="M14" i="7"/>
  <c r="N14" i="7" s="1"/>
  <c r="G80" i="7"/>
  <c r="H80" i="7" s="1"/>
  <c r="Q80" i="7"/>
  <c r="R80" i="7" s="1"/>
  <c r="M80" i="7"/>
  <c r="N80" i="7" s="1"/>
  <c r="B41" i="16"/>
  <c r="G8" i="7"/>
  <c r="H8" i="7" s="1"/>
  <c r="G31" i="7"/>
  <c r="H31" i="7" s="1"/>
  <c r="M45" i="7"/>
  <c r="N45" i="7" s="1"/>
  <c r="O57" i="7"/>
  <c r="P57" i="7" s="1"/>
  <c r="G46" i="7"/>
  <c r="H46" i="7" s="1"/>
  <c r="M26" i="7"/>
  <c r="N26" i="7" s="1"/>
  <c r="O51" i="7"/>
  <c r="P51" i="7" s="1"/>
  <c r="M83" i="7"/>
  <c r="N83" i="7" s="1"/>
  <c r="Q85" i="7"/>
  <c r="R85" i="7" s="1"/>
  <c r="Q97" i="7"/>
  <c r="R97" i="7" s="1"/>
  <c r="O16" i="7"/>
  <c r="P16" i="7" s="1"/>
  <c r="G72" i="7"/>
  <c r="H72" i="7" s="1"/>
  <c r="G23" i="7"/>
  <c r="H23" i="7" s="1"/>
  <c r="O77" i="7"/>
  <c r="P77" i="7" s="1"/>
  <c r="Q86" i="7"/>
  <c r="R86" i="7" s="1"/>
  <c r="Q22" i="7"/>
  <c r="R22" i="7" s="1"/>
  <c r="G64" i="7"/>
  <c r="H64" i="7" s="1"/>
  <c r="G50" i="7"/>
  <c r="H50" i="7" s="1"/>
  <c r="Q84" i="7"/>
  <c r="R84" i="7" s="1"/>
  <c r="G69" i="7"/>
  <c r="H69" i="7" s="1"/>
  <c r="M94" i="7"/>
  <c r="N94" i="7" s="1"/>
  <c r="Q65" i="7"/>
  <c r="R65" i="7" s="1"/>
  <c r="M92" i="7"/>
  <c r="N92" i="7" s="1"/>
  <c r="Q51" i="7"/>
  <c r="R51" i="7" s="1"/>
  <c r="M54" i="7"/>
  <c r="N54" i="7" s="1"/>
  <c r="O45" i="7"/>
  <c r="P45" i="7" s="1"/>
  <c r="G86" i="7"/>
  <c r="H86" i="7" s="1"/>
  <c r="M88" i="7"/>
  <c r="N88" i="7" s="1"/>
  <c r="G87" i="7"/>
  <c r="H87" i="7" s="1"/>
  <c r="O83" i="7"/>
  <c r="P83" i="7" s="1"/>
  <c r="M81" i="7"/>
  <c r="N81" i="7" s="1"/>
  <c r="O32" i="7"/>
  <c r="P32" i="7" s="1"/>
  <c r="M34" i="7"/>
  <c r="N34" i="7" s="1"/>
  <c r="O26" i="7"/>
  <c r="P26" i="7" s="1"/>
  <c r="Q98" i="7"/>
  <c r="R98" i="7" s="1"/>
  <c r="M10" i="7"/>
  <c r="N10" i="7" s="1"/>
  <c r="Q9" i="7"/>
  <c r="R9" i="7" s="1"/>
  <c r="Q16" i="7"/>
  <c r="R16" i="7" s="1"/>
  <c r="G55" i="7"/>
  <c r="H55" i="7" s="1"/>
  <c r="M56" i="7"/>
  <c r="N56" i="7" s="1"/>
  <c r="Q57" i="7"/>
  <c r="R57" i="7" s="1"/>
  <c r="Q77" i="7"/>
  <c r="R77" i="7" s="1"/>
  <c r="M70" i="7"/>
  <c r="N70" i="7" s="1"/>
  <c r="O94" i="7"/>
  <c r="P94" i="7" s="1"/>
  <c r="O42" i="7"/>
  <c r="P42" i="7" s="1"/>
  <c r="G74" i="7"/>
  <c r="H74" i="7" s="1"/>
  <c r="O92" i="7"/>
  <c r="P92" i="7" s="1"/>
  <c r="G53" i="7"/>
  <c r="H53" i="7" s="1"/>
  <c r="O54" i="7"/>
  <c r="P54" i="7" s="1"/>
  <c r="Q45" i="7"/>
  <c r="R45" i="7" s="1"/>
  <c r="Q42" i="7"/>
  <c r="R42" i="7" s="1"/>
  <c r="O88" i="7"/>
  <c r="P88" i="7" s="1"/>
  <c r="G84" i="7"/>
  <c r="H84" i="7" s="1"/>
  <c r="O81" i="7"/>
  <c r="P81" i="7" s="1"/>
  <c r="M33" i="7"/>
  <c r="N33" i="7" s="1"/>
  <c r="Q32" i="7"/>
  <c r="R32" i="7" s="1"/>
  <c r="O34" i="7"/>
  <c r="P34" i="7" s="1"/>
  <c r="G22" i="7"/>
  <c r="H22" i="7" s="1"/>
  <c r="Q26" i="7"/>
  <c r="R26" i="7" s="1"/>
  <c r="M99" i="7"/>
  <c r="N99" i="7" s="1"/>
  <c r="G97" i="7"/>
  <c r="H97" i="7" s="1"/>
  <c r="O56" i="7"/>
  <c r="P56" i="7" s="1"/>
  <c r="M76" i="7"/>
  <c r="N76" i="7" s="1"/>
  <c r="O70" i="7"/>
  <c r="P70" i="7" s="1"/>
  <c r="Q94" i="7"/>
  <c r="R94" i="7" s="1"/>
  <c r="M64" i="7"/>
  <c r="N64" i="7" s="1"/>
  <c r="Q92" i="7"/>
  <c r="R92" i="7" s="1"/>
  <c r="M50" i="7"/>
  <c r="N50" i="7" s="1"/>
  <c r="G45" i="7"/>
  <c r="H45" i="7" s="1"/>
  <c r="M46" i="7"/>
  <c r="N46" i="7" s="1"/>
  <c r="Q88" i="7"/>
  <c r="R88" i="7" s="1"/>
  <c r="Q83" i="7"/>
  <c r="R83" i="7" s="1"/>
  <c r="Q81" i="7"/>
  <c r="R81" i="7" s="1"/>
  <c r="G85" i="7"/>
  <c r="H85" i="7" s="1"/>
  <c r="O33" i="7"/>
  <c r="P33" i="7" s="1"/>
  <c r="G32" i="7"/>
  <c r="H32" i="7" s="1"/>
  <c r="Q34" i="7"/>
  <c r="R34" i="7" s="1"/>
  <c r="G26" i="7"/>
  <c r="H26" i="7" s="1"/>
  <c r="M23" i="7"/>
  <c r="N23" i="7" s="1"/>
  <c r="G98" i="7"/>
  <c r="H98" i="7" s="1"/>
  <c r="O10" i="7"/>
  <c r="P10" i="7" s="1"/>
  <c r="G9" i="7"/>
  <c r="H9" i="7" s="1"/>
  <c r="M8" i="7"/>
  <c r="N8" i="7" s="1"/>
  <c r="Q56" i="7"/>
  <c r="R56" i="7" s="1"/>
  <c r="G57" i="7"/>
  <c r="H57" i="7" s="1"/>
  <c r="O76" i="7"/>
  <c r="P76" i="7" s="1"/>
  <c r="M69" i="7"/>
  <c r="N69" i="7" s="1"/>
  <c r="Q70" i="7"/>
  <c r="R70" i="7" s="1"/>
  <c r="O65" i="7"/>
  <c r="P65" i="7" s="1"/>
  <c r="O64" i="7"/>
  <c r="P64" i="7" s="1"/>
  <c r="G65" i="7"/>
  <c r="H65" i="7" s="1"/>
  <c r="O50" i="7"/>
  <c r="P50" i="7" s="1"/>
  <c r="G51" i="7"/>
  <c r="H51" i="7" s="1"/>
  <c r="Q54" i="7"/>
  <c r="R54" i="7" s="1"/>
  <c r="O46" i="7"/>
  <c r="P46" i="7" s="1"/>
  <c r="G42" i="7"/>
  <c r="H42" i="7" s="1"/>
  <c r="M87" i="7"/>
  <c r="N87" i="7" s="1"/>
  <c r="Q33" i="7"/>
  <c r="R33" i="7" s="1"/>
  <c r="M31" i="7"/>
  <c r="N31" i="7" s="1"/>
  <c r="M25" i="7"/>
  <c r="N25" i="7" s="1"/>
  <c r="O23" i="7"/>
  <c r="P23" i="7" s="1"/>
  <c r="O99" i="7"/>
  <c r="P99" i="7" s="1"/>
  <c r="Q10" i="7"/>
  <c r="R10" i="7" s="1"/>
  <c r="G16" i="7"/>
  <c r="H16" i="7" s="1"/>
  <c r="M55" i="7"/>
  <c r="N55" i="7" s="1"/>
  <c r="Q76" i="7"/>
  <c r="R76" i="7" s="1"/>
  <c r="G77" i="7"/>
  <c r="H77" i="7" s="1"/>
  <c r="O69" i="7"/>
  <c r="P69" i="7" s="1"/>
  <c r="Q64" i="7"/>
  <c r="R64" i="7" s="1"/>
  <c r="M74" i="7"/>
  <c r="N74" i="7" s="1"/>
  <c r="Q50" i="7"/>
  <c r="R50" i="7" s="1"/>
  <c r="M53" i="7"/>
  <c r="N53" i="7" s="1"/>
  <c r="Q46" i="7"/>
  <c r="R46" i="7" s="1"/>
  <c r="M86" i="7"/>
  <c r="N86" i="7" s="1"/>
  <c r="G88" i="7"/>
  <c r="H88" i="7" s="1"/>
  <c r="O87" i="7"/>
  <c r="P87" i="7" s="1"/>
  <c r="G83" i="7"/>
  <c r="H83" i="7" s="1"/>
  <c r="M84" i="7"/>
  <c r="N84" i="7" s="1"/>
  <c r="O31" i="7"/>
  <c r="P31" i="7" s="1"/>
  <c r="M22" i="7"/>
  <c r="N22" i="7" s="1"/>
  <c r="O25" i="7"/>
  <c r="P25" i="7" s="1"/>
  <c r="Q23" i="7"/>
  <c r="R23" i="7" s="1"/>
  <c r="Q99" i="7"/>
  <c r="R99" i="7" s="1"/>
  <c r="O8" i="7"/>
  <c r="P8" i="7" s="1"/>
  <c r="Q69" i="7"/>
  <c r="R69" i="7" s="1"/>
  <c r="G70" i="7"/>
  <c r="H70" i="7" s="1"/>
  <c r="M72" i="7"/>
  <c r="N72" i="7" s="1"/>
  <c r="G94" i="7"/>
  <c r="H94" i="7" s="1"/>
  <c r="O74" i="7"/>
  <c r="P74" i="7" s="1"/>
  <c r="G92" i="7"/>
  <c r="H92" i="7" s="1"/>
  <c r="O53" i="7"/>
  <c r="P53" i="7" s="1"/>
  <c r="G54" i="7"/>
  <c r="H54" i="7" s="1"/>
  <c r="G81" i="7"/>
  <c r="H81" i="7" s="1"/>
  <c r="M85" i="7"/>
  <c r="N85" i="7" s="1"/>
  <c r="G34" i="7"/>
  <c r="H34" i="7" s="1"/>
  <c r="Q25" i="7"/>
  <c r="R25" i="7" s="1"/>
  <c r="M98" i="7"/>
  <c r="N98" i="7" s="1"/>
  <c r="G99" i="7"/>
  <c r="H99" i="7" s="1"/>
  <c r="M97" i="7"/>
  <c r="N97" i="7" s="1"/>
  <c r="G10" i="7"/>
  <c r="H10" i="7" s="1"/>
  <c r="M9" i="7"/>
  <c r="N9" i="7" s="1"/>
  <c r="Q8" i="7"/>
  <c r="R8" i="7" s="1"/>
  <c r="O55" i="7"/>
  <c r="P55" i="7" s="1"/>
  <c r="G56" i="7"/>
  <c r="H56" i="7" s="1"/>
  <c r="O72" i="7"/>
  <c r="P72" i="7" s="1"/>
  <c r="M42" i="7"/>
  <c r="N42" i="7" s="1"/>
  <c r="G33" i="7"/>
  <c r="H33" i="7" s="1"/>
  <c r="G25" i="7"/>
  <c r="H25" i="7" s="1"/>
  <c r="G76" i="7"/>
  <c r="H76" i="7" s="1"/>
  <c r="C63" i="7" l="1"/>
  <c r="D63" i="7"/>
  <c r="G1" i="8"/>
  <c r="D514" i="8"/>
  <c r="D513" i="8"/>
  <c r="D512" i="8"/>
  <c r="D511" i="8"/>
  <c r="D510" i="8"/>
  <c r="D509" i="8"/>
  <c r="D508" i="8"/>
  <c r="D507" i="8"/>
  <c r="D506" i="8"/>
  <c r="D505" i="8"/>
  <c r="D504" i="8"/>
  <c r="E2" i="6"/>
  <c r="D503" i="8"/>
  <c r="D502" i="8"/>
  <c r="D501" i="8"/>
  <c r="D500" i="8"/>
  <c r="B58" i="7" s="1"/>
  <c r="D499" i="8"/>
  <c r="C2" i="10"/>
  <c r="D2" i="10" s="1"/>
  <c r="D498" i="8"/>
  <c r="D497" i="8"/>
  <c r="D496" i="8"/>
  <c r="D495" i="8"/>
  <c r="D494" i="8"/>
  <c r="D493" i="8"/>
  <c r="C2" i="9"/>
  <c r="G2" i="9" s="1"/>
  <c r="K63" i="7" l="1"/>
  <c r="K55" i="12"/>
  <c r="K54" i="12"/>
  <c r="K43" i="12"/>
  <c r="K41" i="12"/>
  <c r="K45" i="12"/>
  <c r="K15" i="12"/>
  <c r="K23" i="12"/>
  <c r="K34" i="12"/>
  <c r="K44" i="12"/>
  <c r="K39" i="12"/>
  <c r="K50" i="12"/>
  <c r="K22" i="12"/>
  <c r="K11" i="12"/>
  <c r="K28" i="12"/>
  <c r="K27" i="12"/>
  <c r="K32" i="12"/>
  <c r="K48" i="12"/>
  <c r="K7" i="12"/>
  <c r="K18" i="12"/>
  <c r="K36" i="12"/>
  <c r="K14" i="12"/>
  <c r="K31" i="12"/>
  <c r="K30" i="12"/>
  <c r="K38" i="12"/>
  <c r="K33" i="12"/>
  <c r="K19" i="12"/>
  <c r="K3" i="12"/>
  <c r="K40" i="12"/>
  <c r="K37" i="12"/>
  <c r="K52" i="12"/>
  <c r="K47" i="12"/>
  <c r="K51" i="12"/>
  <c r="K12" i="12"/>
  <c r="K9" i="12"/>
  <c r="K29" i="12"/>
  <c r="K46" i="12"/>
  <c r="K25" i="12"/>
  <c r="K16" i="12"/>
  <c r="K49" i="12"/>
  <c r="K26" i="12"/>
  <c r="K4" i="12"/>
  <c r="I18" i="19"/>
  <c r="I19" i="19"/>
  <c r="I16" i="18"/>
  <c r="I15" i="18"/>
  <c r="I11" i="18"/>
  <c r="I3" i="18"/>
  <c r="I15" i="19"/>
  <c r="I3" i="19"/>
  <c r="I5" i="18"/>
  <c r="I5" i="19"/>
  <c r="I14" i="18"/>
  <c r="I4" i="19"/>
  <c r="I4" i="18"/>
  <c r="I6" i="19"/>
  <c r="G63" i="7"/>
  <c r="H63" i="7" s="1"/>
  <c r="O63" i="7"/>
  <c r="P63" i="7" s="1"/>
  <c r="Q63" i="7"/>
  <c r="R63" i="7" s="1"/>
  <c r="M63" i="7"/>
  <c r="N63" i="7" s="1"/>
  <c r="G2" i="10"/>
  <c r="D492" i="8"/>
  <c r="D491" i="8"/>
  <c r="B19" i="7" s="1"/>
  <c r="D490" i="8"/>
  <c r="D489" i="8"/>
  <c r="D488" i="8"/>
  <c r="D487" i="8"/>
  <c r="D486" i="8"/>
  <c r="E2" i="17"/>
  <c r="D485" i="8"/>
  <c r="B12" i="19" s="1"/>
  <c r="E2" i="18"/>
  <c r="G2" i="18"/>
  <c r="D484" i="8"/>
  <c r="D483" i="8"/>
  <c r="B6" i="7" s="1"/>
  <c r="D482" i="8"/>
  <c r="D481" i="8"/>
  <c r="D480" i="8"/>
  <c r="B60" i="7" s="1"/>
  <c r="D479" i="8"/>
  <c r="D478" i="8"/>
  <c r="B5" i="19" s="1"/>
  <c r="I2" i="12"/>
  <c r="I96" i="7" s="1"/>
  <c r="E2" i="19"/>
  <c r="G2" i="19"/>
  <c r="D477" i="8"/>
  <c r="D476" i="8"/>
  <c r="B35" i="7" s="1"/>
  <c r="D475" i="8"/>
  <c r="D474" i="8"/>
  <c r="B38" i="7" s="1"/>
  <c r="D473" i="8"/>
  <c r="D472" i="8"/>
  <c r="D471" i="8"/>
  <c r="D470" i="8"/>
  <c r="D469" i="8"/>
  <c r="D468" i="8"/>
  <c r="D467" i="8"/>
  <c r="D466" i="8"/>
  <c r="D465" i="8"/>
  <c r="D464" i="8"/>
  <c r="D463" i="8"/>
  <c r="D462" i="8"/>
  <c r="D461" i="8"/>
  <c r="D460" i="8"/>
  <c r="D459" i="8"/>
  <c r="B78" i="7" s="1"/>
  <c r="D458" i="8"/>
  <c r="D457" i="8"/>
  <c r="D456" i="8"/>
  <c r="D455" i="8"/>
  <c r="D454" i="8"/>
  <c r="D453" i="8"/>
  <c r="D452" i="8"/>
  <c r="D451" i="8"/>
  <c r="D450" i="8"/>
  <c r="D449" i="8"/>
  <c r="D448" i="8"/>
  <c r="D447" i="8"/>
  <c r="D446" i="8"/>
  <c r="D445" i="8"/>
  <c r="D444" i="8"/>
  <c r="D443" i="8"/>
  <c r="D442" i="8"/>
  <c r="D441" i="8"/>
  <c r="D440" i="8"/>
  <c r="D439" i="8"/>
  <c r="D438" i="8"/>
  <c r="D437" i="8"/>
  <c r="D436" i="8"/>
  <c r="D435" i="8"/>
  <c r="D434" i="8"/>
  <c r="D433" i="8"/>
  <c r="D432" i="8"/>
  <c r="D431" i="8"/>
  <c r="D430" i="8"/>
  <c r="D429" i="8"/>
  <c r="D428" i="8"/>
  <c r="D427" i="8"/>
  <c r="D426" i="8"/>
  <c r="D425" i="8"/>
  <c r="D424" i="8"/>
  <c r="B10" i="19" s="1"/>
  <c r="D423" i="8"/>
  <c r="D422" i="8"/>
  <c r="D421" i="8"/>
  <c r="D420" i="8"/>
  <c r="D419" i="8"/>
  <c r="D418" i="8"/>
  <c r="D417" i="8"/>
  <c r="D416" i="8"/>
  <c r="D415" i="8"/>
  <c r="D414" i="8"/>
  <c r="D413" i="8"/>
  <c r="D412" i="8"/>
  <c r="D411" i="8"/>
  <c r="D410" i="8"/>
  <c r="D409" i="8"/>
  <c r="D408" i="8"/>
  <c r="D407" i="8"/>
  <c r="D406" i="8"/>
  <c r="D405" i="8"/>
  <c r="D404" i="8"/>
  <c r="D403" i="8"/>
  <c r="D402" i="8"/>
  <c r="D401" i="8"/>
  <c r="D400" i="8"/>
  <c r="D399" i="8"/>
  <c r="B2" i="16" s="1"/>
  <c r="D398" i="8"/>
  <c r="D397" i="8"/>
  <c r="D396" i="8"/>
  <c r="D395" i="8"/>
  <c r="D394" i="8"/>
  <c r="D393" i="8"/>
  <c r="D392" i="8"/>
  <c r="D391" i="8"/>
  <c r="D390" i="8"/>
  <c r="B13" i="7" s="1"/>
  <c r="D389" i="8"/>
  <c r="D388" i="8"/>
  <c r="D387" i="8"/>
  <c r="D386" i="8"/>
  <c r="D385" i="8"/>
  <c r="D384" i="8"/>
  <c r="D383" i="8"/>
  <c r="D382" i="8"/>
  <c r="D381" i="8"/>
  <c r="D380" i="8"/>
  <c r="D379" i="8"/>
  <c r="D378" i="8"/>
  <c r="B12" i="7" s="1"/>
  <c r="D377" i="8"/>
  <c r="D376" i="8"/>
  <c r="D375" i="8"/>
  <c r="D374" i="8"/>
  <c r="D373" i="8"/>
  <c r="D372" i="8"/>
  <c r="D371" i="8"/>
  <c r="D370" i="8"/>
  <c r="D369" i="8"/>
  <c r="D368" i="8"/>
  <c r="D367" i="8"/>
  <c r="D366" i="8"/>
  <c r="D365" i="8"/>
  <c r="D364" i="8"/>
  <c r="D363" i="8"/>
  <c r="D362" i="8"/>
  <c r="D361" i="8"/>
  <c r="D360" i="8"/>
  <c r="D359" i="8"/>
  <c r="D358" i="8"/>
  <c r="D357" i="8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B11" i="19" s="1"/>
  <c r="D341" i="8"/>
  <c r="D340" i="8"/>
  <c r="D339" i="8"/>
  <c r="D338" i="8"/>
  <c r="D337" i="8"/>
  <c r="D336" i="8"/>
  <c r="D335" i="8"/>
  <c r="B9" i="19" s="1"/>
  <c r="D334" i="8"/>
  <c r="D333" i="8"/>
  <c r="D332" i="8"/>
  <c r="D331" i="8"/>
  <c r="D330" i="8"/>
  <c r="D329" i="8"/>
  <c r="D328" i="8"/>
  <c r="D327" i="8"/>
  <c r="B62" i="7" s="1"/>
  <c r="D326" i="8"/>
  <c r="B73" i="7" s="1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B29" i="7" s="1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B20" i="7" s="1"/>
  <c r="D263" i="8"/>
  <c r="D262" i="8"/>
  <c r="B15" i="7" s="1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B71" i="7" s="1"/>
  <c r="D241" i="8"/>
  <c r="D240" i="8"/>
  <c r="B68" i="7" s="1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B93" i="7" s="1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B8" i="19" s="1"/>
  <c r="D161" i="8"/>
  <c r="D160" i="8"/>
  <c r="D159" i="8"/>
  <c r="B43" i="7" s="1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B82" i="7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B7" i="7" s="1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B75" i="7" s="1"/>
  <c r="D49" i="8"/>
  <c r="D48" i="8"/>
  <c r="D47" i="8"/>
  <c r="D46" i="8"/>
  <c r="D45" i="8"/>
  <c r="D44" i="8"/>
  <c r="B3" i="16" s="1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B28" i="7" s="1"/>
  <c r="D7" i="8"/>
  <c r="D6" i="8"/>
  <c r="D5" i="8"/>
  <c r="D4" i="8"/>
  <c r="D3" i="8"/>
  <c r="D2" i="8"/>
  <c r="E2" i="16"/>
  <c r="W58" i="7" l="1"/>
  <c r="X58" i="7" s="1"/>
  <c r="W18" i="7"/>
  <c r="X18" i="7" s="1"/>
  <c r="W21" i="7"/>
  <c r="X21" i="7" s="1"/>
  <c r="W68" i="7"/>
  <c r="X68" i="7" s="1"/>
  <c r="W13" i="7"/>
  <c r="X13" i="7" s="1"/>
  <c r="W71" i="7"/>
  <c r="X71" i="7" s="1"/>
  <c r="W38" i="7"/>
  <c r="X38" i="7" s="1"/>
  <c r="W6" i="7"/>
  <c r="X6" i="7" s="1"/>
  <c r="W75" i="7"/>
  <c r="X75" i="7" s="1"/>
  <c r="W73" i="7"/>
  <c r="X73" i="7" s="1"/>
  <c r="W29" i="7"/>
  <c r="X29" i="7" s="1"/>
  <c r="W66" i="7"/>
  <c r="X66" i="7" s="1"/>
  <c r="W19" i="7"/>
  <c r="X19" i="7" s="1"/>
  <c r="W39" i="7"/>
  <c r="X39" i="7" s="1"/>
  <c r="W62" i="7"/>
  <c r="X62" i="7" s="1"/>
  <c r="W28" i="7"/>
  <c r="X28" i="7" s="1"/>
  <c r="W5" i="7"/>
  <c r="X5" i="7" s="1"/>
  <c r="W15" i="7"/>
  <c r="X15" i="7" s="1"/>
  <c r="W48" i="7"/>
  <c r="X48" i="7" s="1"/>
  <c r="W59" i="7"/>
  <c r="X59" i="7" s="1"/>
  <c r="W78" i="7"/>
  <c r="X78" i="7" s="1"/>
  <c r="W30" i="7"/>
  <c r="X30" i="7" s="1"/>
  <c r="W89" i="7"/>
  <c r="X89" i="7" s="1"/>
  <c r="W7" i="7"/>
  <c r="X7" i="7" s="1"/>
  <c r="W44" i="7"/>
  <c r="X44" i="7" s="1"/>
  <c r="W60" i="7"/>
  <c r="X60" i="7" s="1"/>
  <c r="W43" i="7"/>
  <c r="X43" i="7" s="1"/>
  <c r="W35" i="7"/>
  <c r="X35" i="7" s="1"/>
  <c r="W41" i="7"/>
  <c r="X41" i="7" s="1"/>
  <c r="W52" i="7"/>
  <c r="X52" i="7" s="1"/>
  <c r="W61" i="7"/>
  <c r="X61" i="7" s="1"/>
  <c r="W90" i="7"/>
  <c r="X90" i="7" s="1"/>
  <c r="W4" i="7"/>
  <c r="X4" i="7" s="1"/>
  <c r="W3" i="7"/>
  <c r="X3" i="7" s="1"/>
  <c r="W47" i="7"/>
  <c r="X47" i="7" s="1"/>
  <c r="W67" i="7"/>
  <c r="X67" i="7" s="1"/>
  <c r="W49" i="7"/>
  <c r="X49" i="7" s="1"/>
  <c r="W20" i="7"/>
  <c r="X20" i="7" s="1"/>
  <c r="W93" i="7"/>
  <c r="X93" i="7" s="1"/>
  <c r="W37" i="7"/>
  <c r="X37" i="7" s="1"/>
  <c r="W11" i="7"/>
  <c r="X11" i="7" s="1"/>
  <c r="W27" i="7"/>
  <c r="X27" i="7" s="1"/>
  <c r="W12" i="7"/>
  <c r="X12" i="7" s="1"/>
  <c r="W96" i="7"/>
  <c r="X96" i="7" s="1"/>
  <c r="W17" i="7"/>
  <c r="X17" i="7" s="1"/>
  <c r="W80" i="7"/>
  <c r="X80" i="7" s="1"/>
  <c r="W95" i="7"/>
  <c r="X95" i="7" s="1"/>
  <c r="W79" i="7"/>
  <c r="X79" i="7" s="1"/>
  <c r="W14" i="7"/>
  <c r="X14" i="7" s="1"/>
  <c r="W40" i="7"/>
  <c r="X40" i="7" s="1"/>
  <c r="W91" i="7"/>
  <c r="X91" i="7" s="1"/>
  <c r="W36" i="7"/>
  <c r="X36" i="7" s="1"/>
  <c r="W24" i="7"/>
  <c r="X24" i="7" s="1"/>
  <c r="W82" i="7"/>
  <c r="X82" i="7" s="1"/>
  <c r="B47" i="7"/>
  <c r="B66" i="7"/>
  <c r="B19" i="19"/>
  <c r="B67" i="7"/>
  <c r="I60" i="7"/>
  <c r="J60" i="7" s="1"/>
  <c r="Y60" i="7" s="1"/>
  <c r="I48" i="7"/>
  <c r="I44" i="7"/>
  <c r="I30" i="7"/>
  <c r="I4" i="7"/>
  <c r="I72" i="7"/>
  <c r="I23" i="7"/>
  <c r="I71" i="7"/>
  <c r="J71" i="7" s="1"/>
  <c r="Y71" i="7" s="1"/>
  <c r="I39" i="7"/>
  <c r="I37" i="7"/>
  <c r="I29" i="7"/>
  <c r="I15" i="7"/>
  <c r="I70" i="7"/>
  <c r="I14" i="7"/>
  <c r="I91" i="7"/>
  <c r="I52" i="7"/>
  <c r="I79" i="7"/>
  <c r="I62" i="7"/>
  <c r="J62" i="7" s="1"/>
  <c r="Y62" i="7" s="1"/>
  <c r="I47" i="7"/>
  <c r="I90" i="7"/>
  <c r="I20" i="7"/>
  <c r="I13" i="7"/>
  <c r="I51" i="7"/>
  <c r="I11" i="7"/>
  <c r="I7" i="7"/>
  <c r="I82" i="7"/>
  <c r="I38" i="7"/>
  <c r="I18" i="7"/>
  <c r="I67" i="7"/>
  <c r="J67" i="7" s="1"/>
  <c r="I5" i="7"/>
  <c r="I73" i="7"/>
  <c r="J73" i="7" s="1"/>
  <c r="Y73" i="7" s="1"/>
  <c r="I61" i="7"/>
  <c r="J61" i="7" s="1"/>
  <c r="Y61" i="7" s="1"/>
  <c r="I58" i="7"/>
  <c r="I89" i="7"/>
  <c r="I28" i="7"/>
  <c r="I3" i="7"/>
  <c r="I40" i="7"/>
  <c r="I16" i="7"/>
  <c r="I93" i="7"/>
  <c r="I31" i="7"/>
  <c r="I68" i="7"/>
  <c r="J68" i="7" s="1"/>
  <c r="Y68" i="7" s="1"/>
  <c r="I35" i="7"/>
  <c r="I27" i="7"/>
  <c r="I41" i="7"/>
  <c r="I24" i="7"/>
  <c r="I75" i="7"/>
  <c r="J75" i="7" s="1"/>
  <c r="Y75" i="7" s="1"/>
  <c r="I59" i="7"/>
  <c r="J59" i="7" s="1"/>
  <c r="Y59" i="7" s="1"/>
  <c r="I43" i="7"/>
  <c r="I78" i="7"/>
  <c r="I19" i="7"/>
  <c r="I12" i="7"/>
  <c r="I32" i="7"/>
  <c r="I9" i="7"/>
  <c r="I66" i="7"/>
  <c r="J66" i="7" s="1"/>
  <c r="Y66" i="7" s="1"/>
  <c r="I6" i="7"/>
  <c r="I49" i="7"/>
  <c r="I81" i="7"/>
  <c r="I21" i="7"/>
  <c r="I45" i="7"/>
  <c r="I46" i="7"/>
  <c r="I63" i="7"/>
  <c r="I98" i="7"/>
  <c r="I25" i="7"/>
  <c r="I88" i="7"/>
  <c r="I33" i="7"/>
  <c r="I86" i="7"/>
  <c r="I77" i="7"/>
  <c r="I97" i="7"/>
  <c r="I53" i="7"/>
  <c r="I94" i="7"/>
  <c r="J94" i="7" s="1"/>
  <c r="I92" i="7"/>
  <c r="I99" i="7"/>
  <c r="I8" i="7"/>
  <c r="I56" i="7"/>
  <c r="I76" i="7"/>
  <c r="I42" i="7"/>
  <c r="J42" i="7" s="1"/>
  <c r="I84" i="7"/>
  <c r="J84" i="7" s="1"/>
  <c r="I83" i="7"/>
  <c r="J83" i="7" s="1"/>
  <c r="I87" i="7"/>
  <c r="J87" i="7" s="1"/>
  <c r="I74" i="7"/>
  <c r="J74" i="7" s="1"/>
  <c r="I57" i="7"/>
  <c r="J57" i="7" s="1"/>
  <c r="I95" i="7"/>
  <c r="I54" i="7"/>
  <c r="J54" i="7" s="1"/>
  <c r="I69" i="7"/>
  <c r="I80" i="7"/>
  <c r="J80" i="7" s="1"/>
  <c r="I85" i="7"/>
  <c r="I17" i="7"/>
  <c r="J17" i="7" s="1"/>
  <c r="I65" i="7"/>
  <c r="J65" i="7" s="1"/>
  <c r="J96" i="7"/>
  <c r="I55" i="7"/>
  <c r="I36" i="7"/>
  <c r="J36" i="7" s="1"/>
  <c r="I34" i="7"/>
  <c r="J34" i="7" s="1"/>
  <c r="I64" i="7"/>
  <c r="J64" i="7" s="1"/>
  <c r="I26" i="7"/>
  <c r="J26" i="7" s="1"/>
  <c r="I50" i="7"/>
  <c r="J50" i="7" s="1"/>
  <c r="I10" i="7"/>
  <c r="J10" i="7" s="1"/>
  <c r="I22" i="7"/>
  <c r="J22" i="7" s="1"/>
  <c r="B30" i="7"/>
  <c r="B52" i="7"/>
  <c r="B16" i="19"/>
  <c r="B41" i="7"/>
  <c r="J4" i="7"/>
  <c r="J49" i="7"/>
  <c r="J13" i="7"/>
  <c r="L18" i="7"/>
  <c r="L4" i="7"/>
  <c r="J19" i="7"/>
  <c r="L13" i="7"/>
  <c r="L3" i="7"/>
  <c r="J3" i="7"/>
  <c r="L35" i="7"/>
  <c r="L91" i="7"/>
  <c r="L48" i="7"/>
  <c r="L52" i="7"/>
  <c r="J6" i="7"/>
  <c r="J18" i="7"/>
  <c r="L6" i="7"/>
  <c r="J15" i="7"/>
  <c r="J52" i="7"/>
  <c r="J28" i="7"/>
  <c r="J58" i="7"/>
  <c r="L19" i="7"/>
  <c r="J38" i="7"/>
  <c r="L5" i="7"/>
  <c r="J20" i="7"/>
  <c r="J35" i="7"/>
  <c r="J91" i="7"/>
  <c r="L20" i="7"/>
  <c r="L49" i="7"/>
  <c r="L15" i="7"/>
  <c r="L28" i="7"/>
  <c r="L30" i="7"/>
  <c r="J21" i="7"/>
  <c r="J5" i="7"/>
  <c r="J48" i="7"/>
  <c r="L29" i="7"/>
  <c r="J29" i="7"/>
  <c r="L21" i="7"/>
  <c r="J30" i="7"/>
  <c r="L39" i="7"/>
  <c r="L93" i="7"/>
  <c r="L41" i="7"/>
  <c r="J37" i="7"/>
  <c r="L7" i="7"/>
  <c r="J44" i="7"/>
  <c r="L43" i="7"/>
  <c r="L12" i="7"/>
  <c r="J78" i="7"/>
  <c r="J90" i="7"/>
  <c r="J89" i="7"/>
  <c r="L90" i="7"/>
  <c r="J93" i="7"/>
  <c r="J12" i="7"/>
  <c r="L58" i="7"/>
  <c r="J43" i="7"/>
  <c r="L44" i="7"/>
  <c r="J7" i="7"/>
  <c r="L38" i="7"/>
  <c r="J47" i="7"/>
  <c r="L78" i="7"/>
  <c r="L47" i="7"/>
  <c r="L37" i="7"/>
  <c r="L89" i="7"/>
  <c r="J39" i="7"/>
  <c r="Y39" i="7" s="1"/>
  <c r="J41" i="7"/>
  <c r="L45" i="7"/>
  <c r="J11" i="7"/>
  <c r="J40" i="7"/>
  <c r="L82" i="7"/>
  <c r="L70" i="7"/>
  <c r="L92" i="7"/>
  <c r="J69" i="7"/>
  <c r="L69" i="7"/>
  <c r="J53" i="7"/>
  <c r="J85" i="7"/>
  <c r="J45" i="7"/>
  <c r="L85" i="7"/>
  <c r="L97" i="7"/>
  <c r="L51" i="7"/>
  <c r="L16" i="7"/>
  <c r="L96" i="7"/>
  <c r="L33" i="7"/>
  <c r="L23" i="7"/>
  <c r="L53" i="7"/>
  <c r="L9" i="7"/>
  <c r="J82" i="7"/>
  <c r="L74" i="7"/>
  <c r="L24" i="7"/>
  <c r="J98" i="7"/>
  <c r="L36" i="7"/>
  <c r="J27" i="7"/>
  <c r="J76" i="7"/>
  <c r="J8" i="7"/>
  <c r="L72" i="7"/>
  <c r="L76" i="7"/>
  <c r="L79" i="7"/>
  <c r="L25" i="7"/>
  <c r="J56" i="7"/>
  <c r="L14" i="7"/>
  <c r="J72" i="7"/>
  <c r="J97" i="7"/>
  <c r="J32" i="7"/>
  <c r="J9" i="7"/>
  <c r="J33" i="7"/>
  <c r="L42" i="7"/>
  <c r="J99" i="7"/>
  <c r="J81" i="7"/>
  <c r="L17" i="7"/>
  <c r="J55" i="7"/>
  <c r="J79" i="7"/>
  <c r="L80" i="7"/>
  <c r="L55" i="7"/>
  <c r="L95" i="7"/>
  <c r="L84" i="7"/>
  <c r="L32" i="7"/>
  <c r="L83" i="7"/>
  <c r="L81" i="7"/>
  <c r="L54" i="7"/>
  <c r="J46" i="7"/>
  <c r="L46" i="7"/>
  <c r="L86" i="7"/>
  <c r="J16" i="7"/>
  <c r="L56" i="7"/>
  <c r="J88" i="7"/>
  <c r="L77" i="7"/>
  <c r="J70" i="7"/>
  <c r="L40" i="7"/>
  <c r="J23" i="7"/>
  <c r="J77" i="7"/>
  <c r="J92" i="7"/>
  <c r="L26" i="7"/>
  <c r="L34" i="7"/>
  <c r="J95" i="7"/>
  <c r="L27" i="7"/>
  <c r="J14" i="7"/>
  <c r="L99" i="7"/>
  <c r="L64" i="7"/>
  <c r="J31" i="7"/>
  <c r="L8" i="7"/>
  <c r="L31" i="7"/>
  <c r="L22" i="7"/>
  <c r="L57" i="7"/>
  <c r="L94" i="7"/>
  <c r="L11" i="7"/>
  <c r="J25" i="7"/>
  <c r="J86" i="7"/>
  <c r="L87" i="7"/>
  <c r="L65" i="7"/>
  <c r="J24" i="7"/>
  <c r="L10" i="7"/>
  <c r="L98" i="7"/>
  <c r="L88" i="7"/>
  <c r="L50" i="7"/>
  <c r="J51" i="7"/>
  <c r="L63" i="7"/>
  <c r="J63" i="7"/>
  <c r="U24" i="7"/>
  <c r="V24" i="7" s="1"/>
  <c r="U96" i="7"/>
  <c r="V96" i="7" s="1"/>
  <c r="U36" i="7"/>
  <c r="V36" i="7" s="1"/>
  <c r="U95" i="7"/>
  <c r="V95" i="7" s="1"/>
  <c r="U40" i="7"/>
  <c r="V40" i="7" s="1"/>
  <c r="U79" i="7"/>
  <c r="V79" i="7" s="1"/>
  <c r="S79" i="7"/>
  <c r="T79" i="7" s="1"/>
  <c r="S95" i="7"/>
  <c r="T95" i="7" s="1"/>
  <c r="S36" i="7"/>
  <c r="T36" i="7" s="1"/>
  <c r="S40" i="7"/>
  <c r="T40" i="7" s="1"/>
  <c r="S96" i="7"/>
  <c r="T96" i="7" s="1"/>
  <c r="B18" i="18"/>
  <c r="B40" i="7"/>
  <c r="B17" i="18"/>
  <c r="B17" i="19"/>
  <c r="B36" i="7"/>
  <c r="B96" i="7"/>
  <c r="B16" i="18"/>
  <c r="B79" i="7"/>
  <c r="B4" i="19"/>
  <c r="B3" i="18"/>
  <c r="B3" i="19"/>
  <c r="B14" i="18"/>
  <c r="B15" i="19"/>
  <c r="B12" i="18"/>
  <c r="B13" i="19"/>
  <c r="B6" i="18"/>
  <c r="B7" i="19"/>
  <c r="B13" i="18"/>
  <c r="B14" i="19"/>
  <c r="B5" i="18"/>
  <c r="S25" i="7"/>
  <c r="T25" i="7" s="1"/>
  <c r="S81" i="7"/>
  <c r="T81" i="7" s="1"/>
  <c r="S46" i="7"/>
  <c r="T46" i="7" s="1"/>
  <c r="S74" i="7"/>
  <c r="T74" i="7" s="1"/>
  <c r="S72" i="7"/>
  <c r="T72" i="7" s="1"/>
  <c r="S84" i="7"/>
  <c r="T84" i="7" s="1"/>
  <c r="S98" i="7"/>
  <c r="T98" i="7" s="1"/>
  <c r="S77" i="7"/>
  <c r="T77" i="7" s="1"/>
  <c r="S50" i="7"/>
  <c r="T50" i="7" s="1"/>
  <c r="S76" i="7"/>
  <c r="T76" i="7" s="1"/>
  <c r="S17" i="7"/>
  <c r="T17" i="7" s="1"/>
  <c r="S80" i="7"/>
  <c r="T80" i="7" s="1"/>
  <c r="S53" i="7"/>
  <c r="T53" i="7" s="1"/>
  <c r="S97" i="7"/>
  <c r="T97" i="7" s="1"/>
  <c r="S65" i="7"/>
  <c r="T65" i="7" s="1"/>
  <c r="S9" i="7"/>
  <c r="T9" i="7" s="1"/>
  <c r="S33" i="7"/>
  <c r="T33" i="7" s="1"/>
  <c r="S10" i="7"/>
  <c r="T10" i="7" s="1"/>
  <c r="S42" i="7"/>
  <c r="T42" i="7" s="1"/>
  <c r="S57" i="7"/>
  <c r="T57" i="7" s="1"/>
  <c r="S88" i="7"/>
  <c r="T88" i="7" s="1"/>
  <c r="S82" i="7"/>
  <c r="T82" i="7" s="1"/>
  <c r="S94" i="7"/>
  <c r="T94" i="7" s="1"/>
  <c r="S8" i="7"/>
  <c r="T8" i="7" s="1"/>
  <c r="S11" i="7"/>
  <c r="T11" i="7" s="1"/>
  <c r="S27" i="7"/>
  <c r="T27" i="7" s="1"/>
  <c r="S14" i="7"/>
  <c r="T14" i="7" s="1"/>
  <c r="S87" i="7"/>
  <c r="T87" i="7" s="1"/>
  <c r="S85" i="7"/>
  <c r="T85" i="7" s="1"/>
  <c r="S34" i="7"/>
  <c r="T34" i="7" s="1"/>
  <c r="S92" i="7"/>
  <c r="T92" i="7" s="1"/>
  <c r="S99" i="7"/>
  <c r="T99" i="7" s="1"/>
  <c r="S45" i="7"/>
  <c r="T45" i="7" s="1"/>
  <c r="S26" i="7"/>
  <c r="T26" i="7" s="1"/>
  <c r="S16" i="7"/>
  <c r="T16" i="7" s="1"/>
  <c r="S70" i="7"/>
  <c r="T70" i="7" s="1"/>
  <c r="S56" i="7"/>
  <c r="T56" i="7" s="1"/>
  <c r="S24" i="7"/>
  <c r="T24" i="7" s="1"/>
  <c r="S86" i="7"/>
  <c r="T86" i="7" s="1"/>
  <c r="S22" i="7"/>
  <c r="T22" i="7" s="1"/>
  <c r="S54" i="7"/>
  <c r="T54" i="7" s="1"/>
  <c r="S83" i="7"/>
  <c r="T83" i="7" s="1"/>
  <c r="S64" i="7"/>
  <c r="T64" i="7" s="1"/>
  <c r="S31" i="7"/>
  <c r="T31" i="7" s="1"/>
  <c r="S55" i="7"/>
  <c r="T55" i="7" s="1"/>
  <c r="S51" i="7"/>
  <c r="T51" i="7" s="1"/>
  <c r="S23" i="7"/>
  <c r="T23" i="7" s="1"/>
  <c r="S32" i="7"/>
  <c r="T32" i="7" s="1"/>
  <c r="S69" i="7"/>
  <c r="T69" i="7" s="1"/>
  <c r="S63" i="7"/>
  <c r="T63" i="7" s="1"/>
  <c r="B11" i="18"/>
  <c r="B24" i="7"/>
  <c r="U82" i="7"/>
  <c r="V82" i="7" s="1"/>
  <c r="U27" i="7"/>
  <c r="V27" i="7" s="1"/>
  <c r="U63" i="7"/>
  <c r="V63" i="7" s="1"/>
  <c r="B10" i="18"/>
  <c r="B27" i="7"/>
  <c r="B14" i="7"/>
  <c r="B9" i="18"/>
  <c r="U80" i="7"/>
  <c r="V80" i="7" s="1"/>
  <c r="U11" i="7"/>
  <c r="V11" i="7" s="1"/>
  <c r="U17" i="7"/>
  <c r="V17" i="7" s="1"/>
  <c r="U14" i="7"/>
  <c r="V14" i="7" s="1"/>
  <c r="B8" i="18"/>
  <c r="B17" i="7"/>
  <c r="B11" i="7"/>
  <c r="B7" i="18"/>
  <c r="U64" i="7"/>
  <c r="V64" i="7" s="1"/>
  <c r="U55" i="7"/>
  <c r="V55" i="7" s="1"/>
  <c r="U84" i="7"/>
  <c r="V84" i="7" s="1"/>
  <c r="U54" i="7"/>
  <c r="V54" i="7" s="1"/>
  <c r="U86" i="7"/>
  <c r="V86" i="7" s="1"/>
  <c r="U26" i="7"/>
  <c r="V26" i="7" s="1"/>
  <c r="U32" i="7"/>
  <c r="V32" i="7" s="1"/>
  <c r="U76" i="7"/>
  <c r="V76" i="7" s="1"/>
  <c r="U94" i="7"/>
  <c r="V94" i="7" s="1"/>
  <c r="U50" i="7"/>
  <c r="V50" i="7" s="1"/>
  <c r="U9" i="7"/>
  <c r="V9" i="7" s="1"/>
  <c r="U77" i="7"/>
  <c r="V77" i="7" s="1"/>
  <c r="U92" i="7"/>
  <c r="V92" i="7" s="1"/>
  <c r="U42" i="7"/>
  <c r="V42" i="7" s="1"/>
  <c r="U56" i="7"/>
  <c r="V56" i="7" s="1"/>
  <c r="U8" i="7"/>
  <c r="V8" i="7" s="1"/>
  <c r="U65" i="7"/>
  <c r="V65" i="7" s="1"/>
  <c r="U16" i="7"/>
  <c r="V16" i="7" s="1"/>
  <c r="U74" i="7"/>
  <c r="V74" i="7" s="1"/>
  <c r="U57" i="7"/>
  <c r="V57" i="7" s="1"/>
  <c r="U51" i="7"/>
  <c r="V51" i="7" s="1"/>
  <c r="U81" i="7"/>
  <c r="V81" i="7" s="1"/>
  <c r="U33" i="7"/>
  <c r="V33" i="7" s="1"/>
  <c r="U10" i="7"/>
  <c r="V10" i="7" s="1"/>
  <c r="U53" i="7"/>
  <c r="V53" i="7" s="1"/>
  <c r="U31" i="7"/>
  <c r="V31" i="7" s="1"/>
  <c r="U22" i="7"/>
  <c r="V22" i="7" s="1"/>
  <c r="U85" i="7"/>
  <c r="V85" i="7" s="1"/>
  <c r="U99" i="7"/>
  <c r="V99" i="7" s="1"/>
  <c r="U87" i="7"/>
  <c r="V87" i="7" s="1"/>
  <c r="U98" i="7"/>
  <c r="V98" i="7" s="1"/>
  <c r="U23" i="7"/>
  <c r="V23" i="7" s="1"/>
  <c r="U72" i="7"/>
  <c r="V72" i="7" s="1"/>
  <c r="U88" i="7"/>
  <c r="V88" i="7" s="1"/>
  <c r="U70" i="7"/>
  <c r="V70" i="7" s="1"/>
  <c r="U34" i="7"/>
  <c r="V34" i="7" s="1"/>
  <c r="U25" i="7"/>
  <c r="V25" i="7" s="1"/>
  <c r="U97" i="7"/>
  <c r="V97" i="7" s="1"/>
  <c r="U45" i="7"/>
  <c r="V45" i="7" s="1"/>
  <c r="U83" i="7"/>
  <c r="V83" i="7" s="1"/>
  <c r="U69" i="7"/>
  <c r="V69" i="7" s="1"/>
  <c r="U46" i="7"/>
  <c r="V46" i="7" s="1"/>
  <c r="W42" i="7"/>
  <c r="X42" i="7" s="1"/>
  <c r="W50" i="7"/>
  <c r="X50" i="7" s="1"/>
  <c r="W54" i="7"/>
  <c r="X54" i="7" s="1"/>
  <c r="W23" i="7"/>
  <c r="X23" i="7" s="1"/>
  <c r="W46" i="7"/>
  <c r="X46" i="7" s="1"/>
  <c r="W86" i="7"/>
  <c r="X86" i="7" s="1"/>
  <c r="W10" i="7"/>
  <c r="X10" i="7" s="1"/>
  <c r="W45" i="7"/>
  <c r="X45" i="7" s="1"/>
  <c r="W25" i="7"/>
  <c r="X25" i="7" s="1"/>
  <c r="W70" i="7"/>
  <c r="X70" i="7" s="1"/>
  <c r="W33" i="7"/>
  <c r="X33" i="7" s="1"/>
  <c r="W98" i="7"/>
  <c r="X98" i="7" s="1"/>
  <c r="W85" i="7"/>
  <c r="X85" i="7" s="1"/>
  <c r="W57" i="7"/>
  <c r="X57" i="7" s="1"/>
  <c r="W9" i="7"/>
  <c r="X9" i="7" s="1"/>
  <c r="W22" i="7"/>
  <c r="X22" i="7" s="1"/>
  <c r="W84" i="7"/>
  <c r="X84" i="7" s="1"/>
  <c r="W88" i="7"/>
  <c r="X88" i="7" s="1"/>
  <c r="W72" i="7"/>
  <c r="X72" i="7" s="1"/>
  <c r="W55" i="7"/>
  <c r="X55" i="7" s="1"/>
  <c r="W77" i="7"/>
  <c r="X77" i="7" s="1"/>
  <c r="W64" i="7"/>
  <c r="X64" i="7" s="1"/>
  <c r="W56" i="7"/>
  <c r="X56" i="7" s="1"/>
  <c r="W16" i="7"/>
  <c r="X16" i="7" s="1"/>
  <c r="W94" i="7"/>
  <c r="X94" i="7" s="1"/>
  <c r="W53" i="7"/>
  <c r="X53" i="7" s="1"/>
  <c r="W87" i="7"/>
  <c r="X87" i="7" s="1"/>
  <c r="W97" i="7"/>
  <c r="X97" i="7" s="1"/>
  <c r="W83" i="7"/>
  <c r="X83" i="7" s="1"/>
  <c r="W51" i="7"/>
  <c r="X51" i="7" s="1"/>
  <c r="W76" i="7"/>
  <c r="X76" i="7" s="1"/>
  <c r="W26" i="7"/>
  <c r="X26" i="7" s="1"/>
  <c r="W81" i="7"/>
  <c r="X81" i="7" s="1"/>
  <c r="W74" i="7"/>
  <c r="X74" i="7" s="1"/>
  <c r="W31" i="7"/>
  <c r="X31" i="7" s="1"/>
  <c r="W92" i="7"/>
  <c r="X92" i="7" s="1"/>
  <c r="W32" i="7"/>
  <c r="X32" i="7" s="1"/>
  <c r="W99" i="7"/>
  <c r="X99" i="7" s="1"/>
  <c r="W34" i="7"/>
  <c r="X34" i="7" s="1"/>
  <c r="W8" i="7"/>
  <c r="X8" i="7" s="1"/>
  <c r="W69" i="7"/>
  <c r="X69" i="7" s="1"/>
  <c r="W65" i="7"/>
  <c r="X65" i="7" s="1"/>
  <c r="W63" i="7"/>
  <c r="X63" i="7" s="1"/>
  <c r="B29" i="16"/>
  <c r="B23" i="7"/>
  <c r="B37" i="16"/>
  <c r="B55" i="7"/>
  <c r="B5" i="16"/>
  <c r="B74" i="7"/>
  <c r="B23" i="16"/>
  <c r="B32" i="7"/>
  <c r="B83" i="7"/>
  <c r="B18" i="16"/>
  <c r="B69" i="7"/>
  <c r="B42" i="16"/>
  <c r="B21" i="16"/>
  <c r="B85" i="7"/>
  <c r="B44" i="16"/>
  <c r="B51" i="7"/>
  <c r="B10" i="16"/>
  <c r="B72" i="7"/>
  <c r="B54" i="7"/>
  <c r="B11" i="16"/>
  <c r="B13" i="16"/>
  <c r="B46" i="7"/>
  <c r="B76" i="7"/>
  <c r="B40" i="16"/>
  <c r="B45" i="16"/>
  <c r="B94" i="7"/>
  <c r="B17" i="16"/>
  <c r="B87" i="7"/>
  <c r="B97" i="7"/>
  <c r="B32" i="16"/>
  <c r="B4" i="16"/>
  <c r="B64" i="7"/>
  <c r="B39" i="16"/>
  <c r="B57" i="7"/>
  <c r="B25" i="16"/>
  <c r="B34" i="7"/>
  <c r="B15" i="16"/>
  <c r="B86" i="7"/>
  <c r="B14" i="16"/>
  <c r="B42" i="7"/>
  <c r="B25" i="7"/>
  <c r="B27" i="16"/>
  <c r="B30" i="16"/>
  <c r="B98" i="7"/>
  <c r="B50" i="7"/>
  <c r="B8" i="16"/>
  <c r="B36" i="16"/>
  <c r="B16" i="7"/>
  <c r="B8" i="7"/>
  <c r="B35" i="16"/>
  <c r="B84" i="7"/>
  <c r="B19" i="16"/>
  <c r="B31" i="7"/>
  <c r="B24" i="16"/>
  <c r="B28" i="16"/>
  <c r="B26" i="7"/>
  <c r="B9" i="16"/>
  <c r="B53" i="7"/>
  <c r="B20" i="16"/>
  <c r="B81" i="7"/>
  <c r="B33" i="16"/>
  <c r="B10" i="7"/>
  <c r="B70" i="7"/>
  <c r="B43" i="16"/>
  <c r="B38" i="16"/>
  <c r="B22" i="16"/>
  <c r="B56" i="7"/>
  <c r="B33" i="7"/>
  <c r="B9" i="7"/>
  <c r="B34" i="16"/>
  <c r="B88" i="7"/>
  <c r="B16" i="16"/>
  <c r="B99" i="7"/>
  <c r="B31" i="16"/>
  <c r="B22" i="7"/>
  <c r="B26" i="16"/>
  <c r="B92" i="7"/>
  <c r="B7" i="16"/>
  <c r="B6" i="16"/>
  <c r="B65" i="7"/>
  <c r="B12" i="16"/>
  <c r="B45" i="7"/>
  <c r="G38" i="16"/>
  <c r="G18" i="16"/>
  <c r="G32" i="16"/>
  <c r="G43" i="16"/>
  <c r="G9" i="16"/>
  <c r="G44" i="16"/>
  <c r="G15" i="16"/>
  <c r="G28" i="16"/>
  <c r="G42" i="16"/>
  <c r="G41" i="16"/>
  <c r="G36" i="16"/>
  <c r="G30" i="16"/>
  <c r="G19" i="16"/>
  <c r="G27" i="16"/>
  <c r="G29" i="16"/>
  <c r="G34" i="16"/>
  <c r="G8" i="16"/>
  <c r="G22" i="16"/>
  <c r="G45" i="16"/>
  <c r="G5" i="16"/>
  <c r="G20" i="16"/>
  <c r="G35" i="16"/>
  <c r="G4" i="16"/>
  <c r="G6" i="16"/>
  <c r="G33" i="16"/>
  <c r="G37" i="16"/>
  <c r="G10" i="16"/>
  <c r="G39" i="16"/>
  <c r="G40" i="16"/>
  <c r="G12" i="16"/>
  <c r="G21" i="16"/>
  <c r="G3" i="16"/>
  <c r="G16" i="16"/>
  <c r="G7" i="16"/>
  <c r="G14" i="16"/>
  <c r="G26" i="16"/>
  <c r="G17" i="16"/>
  <c r="G25" i="16"/>
  <c r="G11" i="16"/>
  <c r="G31" i="16"/>
  <c r="G24" i="16"/>
  <c r="G23" i="16"/>
  <c r="G13" i="16"/>
  <c r="B63" i="7"/>
  <c r="G2" i="6"/>
  <c r="D2" i="9"/>
  <c r="K2" i="12"/>
  <c r="B2" i="17"/>
  <c r="B2" i="18"/>
  <c r="B2" i="19"/>
  <c r="Y67" i="7" l="1"/>
  <c r="Y58" i="7"/>
  <c r="Y13" i="7"/>
  <c r="Y47" i="7"/>
  <c r="Y48" i="7"/>
  <c r="Y49" i="7"/>
  <c r="Y5" i="7"/>
  <c r="Y30" i="7"/>
  <c r="Y41" i="7"/>
  <c r="Y7" i="7"/>
  <c r="Y90" i="7"/>
  <c r="Y20" i="7"/>
  <c r="Y91" i="7"/>
  <c r="Y43" i="7"/>
  <c r="Y44" i="7"/>
  <c r="Y6" i="7"/>
  <c r="Y29" i="7"/>
  <c r="Y35" i="7"/>
  <c r="Y21" i="7"/>
  <c r="Y78" i="7"/>
  <c r="Y18" i="7"/>
  <c r="Y19" i="7"/>
  <c r="Y12" i="7"/>
  <c r="Y93" i="7"/>
  <c r="Y28" i="7"/>
  <c r="Y37" i="7"/>
  <c r="Y52" i="7"/>
  <c r="Y38" i="7"/>
  <c r="Y89" i="7"/>
  <c r="Y15" i="7"/>
  <c r="Y3" i="7"/>
  <c r="Y4" i="7"/>
  <c r="Y74" i="7"/>
  <c r="Y40" i="7"/>
  <c r="Y14" i="7"/>
  <c r="Y82" i="7"/>
  <c r="Y96" i="7"/>
  <c r="Y36" i="7"/>
  <c r="Y76" i="7"/>
  <c r="Y9" i="7"/>
  <c r="Y80" i="7"/>
  <c r="Y77" i="7"/>
  <c r="Y95" i="7"/>
  <c r="Y27" i="7"/>
  <c r="Y84" i="7"/>
  <c r="Y17" i="7"/>
  <c r="Y24" i="7"/>
  <c r="Y10" i="7"/>
  <c r="Y65" i="7"/>
  <c r="Y50" i="7"/>
  <c r="Y79" i="7"/>
  <c r="Y81" i="7"/>
  <c r="Y33" i="7"/>
  <c r="Y42" i="7"/>
  <c r="Y92" i="7"/>
  <c r="Y8" i="7"/>
  <c r="Y56" i="7"/>
  <c r="Y86" i="7"/>
  <c r="Y11" i="7"/>
  <c r="Y94" i="7"/>
  <c r="Y26" i="7"/>
  <c r="Y16" i="7"/>
  <c r="Y22" i="7"/>
  <c r="Y55" i="7"/>
  <c r="Y23" i="7"/>
  <c r="Y63" i="7"/>
  <c r="Y54" i="7"/>
  <c r="Y64" i="7"/>
  <c r="Y32" i="7"/>
  <c r="Y51" i="7"/>
  <c r="Y57" i="7"/>
  <c r="Y85" i="7"/>
  <c r="Y98" i="7"/>
  <c r="Y53" i="7"/>
  <c r="Y99" i="7"/>
  <c r="Y31" i="7"/>
  <c r="Y87" i="7"/>
  <c r="Y72" i="7"/>
  <c r="Y70" i="7"/>
  <c r="Y34" i="7"/>
  <c r="Y83" i="7"/>
  <c r="Y46" i="7"/>
  <c r="Y97" i="7"/>
  <c r="Y88" i="7"/>
  <c r="Y69" i="7"/>
  <c r="Y25" i="7"/>
  <c r="Y45" i="7"/>
  <c r="H2" i="9"/>
  <c r="I2" i="18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G514" i="8" l="1"/>
  <c r="I514" i="8" s="1"/>
  <c r="G513" i="8"/>
  <c r="I513" i="8" s="1"/>
  <c r="G512" i="8"/>
  <c r="I512" i="8" s="1"/>
  <c r="G511" i="8"/>
  <c r="I511" i="8" s="1"/>
  <c r="G504" i="8"/>
  <c r="I504" i="8" s="1"/>
  <c r="G505" i="8"/>
  <c r="I505" i="8" s="1"/>
  <c r="G510" i="8"/>
  <c r="I510" i="8" s="1"/>
  <c r="G507" i="8"/>
  <c r="I507" i="8" s="1"/>
  <c r="G509" i="8"/>
  <c r="I509" i="8" s="1"/>
  <c r="G506" i="8"/>
  <c r="I506" i="8" s="1"/>
  <c r="G508" i="8"/>
  <c r="I508" i="8" s="1"/>
  <c r="G503" i="8"/>
  <c r="I503" i="8" s="1"/>
  <c r="G499" i="8"/>
  <c r="I499" i="8" s="1"/>
  <c r="G502" i="8"/>
  <c r="I502" i="8" s="1"/>
  <c r="G501" i="8"/>
  <c r="I501" i="8" s="1"/>
  <c r="G500" i="8"/>
  <c r="I500" i="8" s="1"/>
  <c r="F58" i="7" s="1"/>
  <c r="H2" i="10"/>
  <c r="G497" i="8"/>
  <c r="I497" i="8" s="1"/>
  <c r="G498" i="8"/>
  <c r="I498" i="8" s="1"/>
  <c r="G495" i="8"/>
  <c r="I495" i="8" s="1"/>
  <c r="G496" i="8"/>
  <c r="I496" i="8" s="1"/>
  <c r="G493" i="8"/>
  <c r="I493" i="8" s="1"/>
  <c r="G494" i="8"/>
  <c r="I494" i="8" s="1"/>
  <c r="G2" i="17"/>
  <c r="G488" i="8"/>
  <c r="I488" i="8" s="1"/>
  <c r="G492" i="8"/>
  <c r="I492" i="8" s="1"/>
  <c r="G491" i="8"/>
  <c r="I491" i="8" s="1"/>
  <c r="F19" i="7" s="1"/>
  <c r="G489" i="8"/>
  <c r="I489" i="8" s="1"/>
  <c r="G490" i="8"/>
  <c r="I490" i="8" s="1"/>
  <c r="G486" i="8"/>
  <c r="I486" i="8" s="1"/>
  <c r="F45" i="7" s="1"/>
  <c r="G487" i="8"/>
  <c r="I487" i="8" s="1"/>
  <c r="G484" i="8"/>
  <c r="I484" i="8" s="1"/>
  <c r="G485" i="8"/>
  <c r="I485" i="8" s="1"/>
  <c r="F27" i="7" s="1"/>
  <c r="G482" i="8"/>
  <c r="I482" i="8" s="1"/>
  <c r="G481" i="8"/>
  <c r="I481" i="8" s="1"/>
  <c r="G483" i="8"/>
  <c r="I483" i="8" s="1"/>
  <c r="F6" i="7" s="1"/>
  <c r="G479" i="8"/>
  <c r="I479" i="8" s="1"/>
  <c r="G480" i="8"/>
  <c r="I480" i="8" s="1"/>
  <c r="F60" i="7" s="1"/>
  <c r="G477" i="8"/>
  <c r="I477" i="8" s="1"/>
  <c r="F74" i="7" s="1"/>
  <c r="G478" i="8"/>
  <c r="I478" i="8" s="1"/>
  <c r="F81" i="7" s="1"/>
  <c r="I2" i="19"/>
  <c r="G475" i="8"/>
  <c r="I475" i="8" s="1"/>
  <c r="G476" i="8"/>
  <c r="I476" i="8" s="1"/>
  <c r="F35" i="7" s="1"/>
  <c r="G472" i="8"/>
  <c r="I472" i="8" s="1"/>
  <c r="G464" i="8"/>
  <c r="I464" i="8" s="1"/>
  <c r="G456" i="8"/>
  <c r="I456" i="8" s="1"/>
  <c r="G463" i="8"/>
  <c r="I463" i="8" s="1"/>
  <c r="G455" i="8"/>
  <c r="I455" i="8" s="1"/>
  <c r="G462" i="8"/>
  <c r="I462" i="8" s="1"/>
  <c r="G454" i="8"/>
  <c r="I454" i="8" s="1"/>
  <c r="G461" i="8"/>
  <c r="I461" i="8" s="1"/>
  <c r="G453" i="8"/>
  <c r="I453" i="8" s="1"/>
  <c r="G467" i="8"/>
  <c r="I467" i="8" s="1"/>
  <c r="G459" i="8"/>
  <c r="I459" i="8" s="1"/>
  <c r="F78" i="7" s="1"/>
  <c r="G458" i="8"/>
  <c r="I458" i="8" s="1"/>
  <c r="G471" i="8"/>
  <c r="I471" i="8" s="1"/>
  <c r="G470" i="8"/>
  <c r="I470" i="8" s="1"/>
  <c r="G465" i="8"/>
  <c r="I465" i="8" s="1"/>
  <c r="G469" i="8"/>
  <c r="I469" i="8" s="1"/>
  <c r="G457" i="8"/>
  <c r="I457" i="8" s="1"/>
  <c r="G468" i="8"/>
  <c r="I468" i="8" s="1"/>
  <c r="G460" i="8"/>
  <c r="I460" i="8" s="1"/>
  <c r="G452" i="8"/>
  <c r="I452" i="8" s="1"/>
  <c r="F65" i="7" s="1"/>
  <c r="G466" i="8"/>
  <c r="I466" i="8" s="1"/>
  <c r="G443" i="8"/>
  <c r="I443" i="8" s="1"/>
  <c r="G428" i="8"/>
  <c r="I428" i="8" s="1"/>
  <c r="G424" i="8"/>
  <c r="I424" i="8" s="1"/>
  <c r="F24" i="7" s="1"/>
  <c r="G415" i="8"/>
  <c r="I415" i="8" s="1"/>
  <c r="G409" i="8"/>
  <c r="I409" i="8" s="1"/>
  <c r="G406" i="8"/>
  <c r="I406" i="8" s="1"/>
  <c r="G399" i="8"/>
  <c r="I399" i="8" s="1"/>
  <c r="G395" i="8"/>
  <c r="I395" i="8" s="1"/>
  <c r="G390" i="8"/>
  <c r="I390" i="8" s="1"/>
  <c r="F13" i="7" s="1"/>
  <c r="G385" i="8"/>
  <c r="I385" i="8" s="1"/>
  <c r="F31" i="7" s="1"/>
  <c r="G373" i="8"/>
  <c r="I373" i="8" s="1"/>
  <c r="G371" i="8"/>
  <c r="I371" i="8" s="1"/>
  <c r="G364" i="8"/>
  <c r="I364" i="8" s="1"/>
  <c r="G358" i="8"/>
  <c r="I358" i="8" s="1"/>
  <c r="G350" i="8"/>
  <c r="I350" i="8" s="1"/>
  <c r="G345" i="8"/>
  <c r="I345" i="8" s="1"/>
  <c r="G338" i="8"/>
  <c r="I338" i="8" s="1"/>
  <c r="G316" i="8"/>
  <c r="I316" i="8" s="1"/>
  <c r="G300" i="8"/>
  <c r="I300" i="8" s="1"/>
  <c r="G291" i="8"/>
  <c r="I291" i="8" s="1"/>
  <c r="G274" i="8"/>
  <c r="I274" i="8" s="1"/>
  <c r="G270" i="8"/>
  <c r="I270" i="8" s="1"/>
  <c r="F85" i="7" s="1"/>
  <c r="G447" i="8"/>
  <c r="I447" i="8" s="1"/>
  <c r="G442" i="8"/>
  <c r="I442" i="8" s="1"/>
  <c r="G438" i="8"/>
  <c r="I438" i="8" s="1"/>
  <c r="G434" i="8"/>
  <c r="I434" i="8" s="1"/>
  <c r="G430" i="8"/>
  <c r="I430" i="8" s="1"/>
  <c r="G420" i="8"/>
  <c r="I420" i="8" s="1"/>
  <c r="G414" i="8"/>
  <c r="I414" i="8" s="1"/>
  <c r="G408" i="8"/>
  <c r="I408" i="8" s="1"/>
  <c r="G405" i="8"/>
  <c r="I405" i="8" s="1"/>
  <c r="G398" i="8"/>
  <c r="I398" i="8" s="1"/>
  <c r="G394" i="8"/>
  <c r="I394" i="8" s="1"/>
  <c r="G384" i="8"/>
  <c r="I384" i="8" s="1"/>
  <c r="G370" i="8"/>
  <c r="I370" i="8" s="1"/>
  <c r="G363" i="8"/>
  <c r="I363" i="8" s="1"/>
  <c r="G355" i="8"/>
  <c r="I355" i="8" s="1"/>
  <c r="G349" i="8"/>
  <c r="I349" i="8" s="1"/>
  <c r="G344" i="8"/>
  <c r="I344" i="8" s="1"/>
  <c r="G337" i="8"/>
  <c r="I337" i="8" s="1"/>
  <c r="G333" i="8"/>
  <c r="I333" i="8" s="1"/>
  <c r="G327" i="8"/>
  <c r="I327" i="8" s="1"/>
  <c r="G322" i="8"/>
  <c r="I322" i="8" s="1"/>
  <c r="G307" i="8"/>
  <c r="I307" i="8" s="1"/>
  <c r="G289" i="8"/>
  <c r="I289" i="8" s="1"/>
  <c r="G287" i="8"/>
  <c r="I287" i="8" s="1"/>
  <c r="G277" i="8"/>
  <c r="I277" i="8" s="1"/>
  <c r="G451" i="8"/>
  <c r="I451" i="8" s="1"/>
  <c r="G446" i="8"/>
  <c r="I446" i="8" s="1"/>
  <c r="G441" i="8"/>
  <c r="I441" i="8" s="1"/>
  <c r="G433" i="8"/>
  <c r="I433" i="8" s="1"/>
  <c r="G427" i="8"/>
  <c r="I427" i="8" s="1"/>
  <c r="G422" i="8"/>
  <c r="I422" i="8" s="1"/>
  <c r="G407" i="8"/>
  <c r="I407" i="8" s="1"/>
  <c r="G404" i="8"/>
  <c r="I404" i="8" s="1"/>
  <c r="G397" i="8"/>
  <c r="I397" i="8" s="1"/>
  <c r="G393" i="8"/>
  <c r="I393" i="8" s="1"/>
  <c r="G388" i="8"/>
  <c r="I388" i="8" s="1"/>
  <c r="G383" i="8"/>
  <c r="I383" i="8" s="1"/>
  <c r="G379" i="8"/>
  <c r="I379" i="8" s="1"/>
  <c r="G362" i="8"/>
  <c r="I362" i="8" s="1"/>
  <c r="G357" i="8"/>
  <c r="I357" i="8" s="1"/>
  <c r="G348" i="8"/>
  <c r="I348" i="8" s="1"/>
  <c r="G343" i="8"/>
  <c r="I343" i="8" s="1"/>
  <c r="G336" i="8"/>
  <c r="I336" i="8" s="1"/>
  <c r="G330" i="8"/>
  <c r="I330" i="8" s="1"/>
  <c r="G326" i="8"/>
  <c r="I326" i="8" s="1"/>
  <c r="F73" i="7" s="1"/>
  <c r="G321" i="8"/>
  <c r="I321" i="8" s="1"/>
  <c r="G306" i="8"/>
  <c r="I306" i="8" s="1"/>
  <c r="G282" i="8"/>
  <c r="I282" i="8" s="1"/>
  <c r="G276" i="8"/>
  <c r="I276" i="8" s="1"/>
  <c r="G268" i="8"/>
  <c r="I268" i="8" s="1"/>
  <c r="G260" i="8"/>
  <c r="I260" i="8" s="1"/>
  <c r="G253" i="8"/>
  <c r="I253" i="8" s="1"/>
  <c r="G246" i="8"/>
  <c r="I246" i="8" s="1"/>
  <c r="G241" i="8"/>
  <c r="I241" i="8" s="1"/>
  <c r="G233" i="8"/>
  <c r="I233" i="8" s="1"/>
  <c r="G221" i="8"/>
  <c r="I221" i="8" s="1"/>
  <c r="G217" i="8"/>
  <c r="I217" i="8" s="1"/>
  <c r="F84" i="7" s="1"/>
  <c r="G212" i="8"/>
  <c r="I212" i="8" s="1"/>
  <c r="G197" i="8"/>
  <c r="I197" i="8" s="1"/>
  <c r="G192" i="8"/>
  <c r="I192" i="8" s="1"/>
  <c r="G187" i="8"/>
  <c r="I187" i="8" s="1"/>
  <c r="F93" i="7" s="1"/>
  <c r="G474" i="8"/>
  <c r="I474" i="8" s="1"/>
  <c r="F38" i="7" s="1"/>
  <c r="G436" i="8"/>
  <c r="I436" i="8" s="1"/>
  <c r="G431" i="8"/>
  <c r="I431" i="8" s="1"/>
  <c r="G418" i="8"/>
  <c r="I418" i="8" s="1"/>
  <c r="G412" i="8"/>
  <c r="I412" i="8" s="1"/>
  <c r="G402" i="8"/>
  <c r="I402" i="8" s="1"/>
  <c r="G392" i="8"/>
  <c r="I392" i="8" s="1"/>
  <c r="G389" i="8"/>
  <c r="I389" i="8" s="1"/>
  <c r="G380" i="8"/>
  <c r="I380" i="8" s="1"/>
  <c r="G367" i="8"/>
  <c r="I367" i="8" s="1"/>
  <c r="G353" i="8"/>
  <c r="I353" i="8" s="1"/>
  <c r="G340" i="8"/>
  <c r="I340" i="8" s="1"/>
  <c r="G335" i="8"/>
  <c r="I335" i="8" s="1"/>
  <c r="F11" i="7" s="1"/>
  <c r="G332" i="8"/>
  <c r="I332" i="8" s="1"/>
  <c r="G319" i="8"/>
  <c r="I319" i="8" s="1"/>
  <c r="G313" i="8"/>
  <c r="I313" i="8" s="1"/>
  <c r="G310" i="8"/>
  <c r="I310" i="8" s="1"/>
  <c r="G303" i="8"/>
  <c r="I303" i="8" s="1"/>
  <c r="G298" i="8"/>
  <c r="I298" i="8" s="1"/>
  <c r="G294" i="8"/>
  <c r="I294" i="8" s="1"/>
  <c r="G285" i="8"/>
  <c r="I285" i="8" s="1"/>
  <c r="G280" i="8"/>
  <c r="I280" i="8" s="1"/>
  <c r="G279" i="8"/>
  <c r="I279" i="8" s="1"/>
  <c r="G272" i="8"/>
  <c r="I272" i="8" s="1"/>
  <c r="G265" i="8"/>
  <c r="I265" i="8" s="1"/>
  <c r="G258" i="8"/>
  <c r="I258" i="8" s="1"/>
  <c r="G250" i="8"/>
  <c r="I250" i="8" s="1"/>
  <c r="G245" i="8"/>
  <c r="I245" i="8" s="1"/>
  <c r="G238" i="8"/>
  <c r="I238" i="8" s="1"/>
  <c r="G228" i="8"/>
  <c r="I228" i="8" s="1"/>
  <c r="G226" i="8"/>
  <c r="I226" i="8" s="1"/>
  <c r="G215" i="8"/>
  <c r="I215" i="8" s="1"/>
  <c r="G210" i="8"/>
  <c r="I210" i="8" s="1"/>
  <c r="G202" i="8"/>
  <c r="I202" i="8" s="1"/>
  <c r="G190" i="8"/>
  <c r="I190" i="8" s="1"/>
  <c r="G437" i="8"/>
  <c r="I437" i="8" s="1"/>
  <c r="G413" i="8"/>
  <c r="I413" i="8" s="1"/>
  <c r="G396" i="8"/>
  <c r="I396" i="8" s="1"/>
  <c r="G381" i="8"/>
  <c r="I381" i="8" s="1"/>
  <c r="G368" i="8"/>
  <c r="I368" i="8" s="1"/>
  <c r="G356" i="8"/>
  <c r="I356" i="8" s="1"/>
  <c r="G346" i="8"/>
  <c r="I346" i="8" s="1"/>
  <c r="G341" i="8"/>
  <c r="I341" i="8" s="1"/>
  <c r="G320" i="8"/>
  <c r="I320" i="8" s="1"/>
  <c r="G304" i="8"/>
  <c r="I304" i="8" s="1"/>
  <c r="G281" i="8"/>
  <c r="I281" i="8" s="1"/>
  <c r="G273" i="8"/>
  <c r="I273" i="8" s="1"/>
  <c r="G262" i="8"/>
  <c r="I262" i="8" s="1"/>
  <c r="F15" i="7" s="1"/>
  <c r="G252" i="8"/>
  <c r="I252" i="8" s="1"/>
  <c r="G235" i="8"/>
  <c r="I235" i="8" s="1"/>
  <c r="G232" i="8"/>
  <c r="I232" i="8" s="1"/>
  <c r="G227" i="8"/>
  <c r="I227" i="8" s="1"/>
  <c r="G220" i="8"/>
  <c r="I220" i="8" s="1"/>
  <c r="G219" i="8"/>
  <c r="I219" i="8" s="1"/>
  <c r="G211" i="8"/>
  <c r="I211" i="8" s="1"/>
  <c r="G199" i="8"/>
  <c r="I199" i="8" s="1"/>
  <c r="G185" i="8"/>
  <c r="I185" i="8" s="1"/>
  <c r="G176" i="8"/>
  <c r="I176" i="8" s="1"/>
  <c r="G168" i="8"/>
  <c r="I168" i="8" s="1"/>
  <c r="G162" i="8"/>
  <c r="I162" i="8" s="1"/>
  <c r="F17" i="7" s="1"/>
  <c r="G158" i="8"/>
  <c r="I158" i="8" s="1"/>
  <c r="G155" i="8"/>
  <c r="I155" i="8" s="1"/>
  <c r="G140" i="8"/>
  <c r="I140" i="8" s="1"/>
  <c r="G126" i="8"/>
  <c r="I126" i="8" s="1"/>
  <c r="G117" i="8"/>
  <c r="I117" i="8" s="1"/>
  <c r="F64" i="7" s="1"/>
  <c r="G108" i="8"/>
  <c r="I108" i="8" s="1"/>
  <c r="G104" i="8"/>
  <c r="I104" i="8" s="1"/>
  <c r="G100" i="8"/>
  <c r="I100" i="8" s="1"/>
  <c r="G98" i="8"/>
  <c r="I98" i="8" s="1"/>
  <c r="G91" i="8"/>
  <c r="I91" i="8" s="1"/>
  <c r="G81" i="8"/>
  <c r="I81" i="8" s="1"/>
  <c r="G78" i="8"/>
  <c r="I78" i="8" s="1"/>
  <c r="G71" i="8"/>
  <c r="I71" i="8" s="1"/>
  <c r="G63" i="8"/>
  <c r="I63" i="8" s="1"/>
  <c r="F32" i="7" s="1"/>
  <c r="G61" i="8"/>
  <c r="I61" i="8" s="1"/>
  <c r="G473" i="8"/>
  <c r="I473" i="8" s="1"/>
  <c r="G435" i="8"/>
  <c r="I435" i="8" s="1"/>
  <c r="G429" i="8"/>
  <c r="I429" i="8" s="1"/>
  <c r="G411" i="8"/>
  <c r="I411" i="8" s="1"/>
  <c r="G366" i="8"/>
  <c r="I366" i="8" s="1"/>
  <c r="G339" i="8"/>
  <c r="I339" i="8" s="1"/>
  <c r="G331" i="8"/>
  <c r="I331" i="8" s="1"/>
  <c r="G318" i="8"/>
  <c r="I318" i="8" s="1"/>
  <c r="G302" i="8"/>
  <c r="I302" i="8" s="1"/>
  <c r="F29" i="7" s="1"/>
  <c r="G295" i="8"/>
  <c r="I295" i="8" s="1"/>
  <c r="G288" i="8"/>
  <c r="I288" i="8" s="1"/>
  <c r="G271" i="8"/>
  <c r="I271" i="8" s="1"/>
  <c r="G261" i="8"/>
  <c r="I261" i="8" s="1"/>
  <c r="G251" i="8"/>
  <c r="I251" i="8" s="1"/>
  <c r="G244" i="8"/>
  <c r="I244" i="8" s="1"/>
  <c r="G234" i="8"/>
  <c r="I234" i="8" s="1"/>
  <c r="G231" i="8"/>
  <c r="I231" i="8" s="1"/>
  <c r="G444" i="8"/>
  <c r="I444" i="8" s="1"/>
  <c r="G425" i="8"/>
  <c r="I425" i="8" s="1"/>
  <c r="G450" i="8"/>
  <c r="I450" i="8" s="1"/>
  <c r="G440" i="8"/>
  <c r="I440" i="8" s="1"/>
  <c r="G378" i="8"/>
  <c r="I378" i="8" s="1"/>
  <c r="F12" i="7" s="1"/>
  <c r="G372" i="8"/>
  <c r="I372" i="8" s="1"/>
  <c r="G315" i="8"/>
  <c r="I315" i="8" s="1"/>
  <c r="G299" i="8"/>
  <c r="I299" i="8" s="1"/>
  <c r="G290" i="8"/>
  <c r="I290" i="8" s="1"/>
  <c r="G269" i="8"/>
  <c r="I269" i="8" s="1"/>
  <c r="G259" i="8"/>
  <c r="I259" i="8" s="1"/>
  <c r="G249" i="8"/>
  <c r="I249" i="8" s="1"/>
  <c r="G242" i="8"/>
  <c r="I242" i="8" s="1"/>
  <c r="G449" i="8"/>
  <c r="I449" i="8" s="1"/>
  <c r="G432" i="8"/>
  <c r="I432" i="8" s="1"/>
  <c r="G423" i="8"/>
  <c r="I423" i="8" s="1"/>
  <c r="G419" i="8"/>
  <c r="I419" i="8" s="1"/>
  <c r="F22" i="7" s="1"/>
  <c r="G403" i="8"/>
  <c r="I403" i="8" s="1"/>
  <c r="G377" i="8"/>
  <c r="I377" i="8" s="1"/>
  <c r="G354" i="8"/>
  <c r="I354" i="8" s="1"/>
  <c r="G314" i="8"/>
  <c r="I314" i="8" s="1"/>
  <c r="G311" i="8"/>
  <c r="I311" i="8" s="1"/>
  <c r="G286" i="8"/>
  <c r="I286" i="8" s="1"/>
  <c r="G267" i="8"/>
  <c r="I267" i="8" s="1"/>
  <c r="G257" i="8"/>
  <c r="I257" i="8" s="1"/>
  <c r="G248" i="8"/>
  <c r="I248" i="8" s="1"/>
  <c r="G240" i="8"/>
  <c r="I240" i="8" s="1"/>
  <c r="G229" i="8"/>
  <c r="I229" i="8" s="1"/>
  <c r="G225" i="8"/>
  <c r="I225" i="8" s="1"/>
  <c r="G223" i="8"/>
  <c r="I223" i="8" s="1"/>
  <c r="G445" i="8"/>
  <c r="I445" i="8" s="1"/>
  <c r="G426" i="8"/>
  <c r="I426" i="8" s="1"/>
  <c r="G382" i="8"/>
  <c r="I382" i="8" s="1"/>
  <c r="G369" i="8"/>
  <c r="I369" i="8" s="1"/>
  <c r="G342" i="8"/>
  <c r="I342" i="8" s="1"/>
  <c r="F14" i="7" s="1"/>
  <c r="G305" i="8"/>
  <c r="I305" i="8" s="1"/>
  <c r="G254" i="8"/>
  <c r="I254" i="8" s="1"/>
  <c r="G236" i="8"/>
  <c r="I236" i="8" s="1"/>
  <c r="G216" i="8"/>
  <c r="I216" i="8" s="1"/>
  <c r="G208" i="8"/>
  <c r="I208" i="8" s="1"/>
  <c r="G203" i="8"/>
  <c r="I203" i="8" s="1"/>
  <c r="G194" i="8"/>
  <c r="I194" i="8" s="1"/>
  <c r="G179" i="8"/>
  <c r="I179" i="8" s="1"/>
  <c r="G173" i="8"/>
  <c r="I173" i="8" s="1"/>
  <c r="G167" i="8"/>
  <c r="I167" i="8" s="1"/>
  <c r="G143" i="8"/>
  <c r="I143" i="8" s="1"/>
  <c r="G136" i="8"/>
  <c r="I136" i="8" s="1"/>
  <c r="G129" i="8"/>
  <c r="I129" i="8" s="1"/>
  <c r="G123" i="8"/>
  <c r="I123" i="8" s="1"/>
  <c r="G118" i="8"/>
  <c r="I118" i="8" s="1"/>
  <c r="G113" i="8"/>
  <c r="I113" i="8" s="1"/>
  <c r="G94" i="8"/>
  <c r="I94" i="8" s="1"/>
  <c r="G82" i="8"/>
  <c r="I82" i="8" s="1"/>
  <c r="G77" i="8"/>
  <c r="I77" i="8" s="1"/>
  <c r="G69" i="8"/>
  <c r="I69" i="8" s="1"/>
  <c r="G53" i="8"/>
  <c r="I53" i="8" s="1"/>
  <c r="G47" i="8"/>
  <c r="I47" i="8" s="1"/>
  <c r="G41" i="8"/>
  <c r="I41" i="8" s="1"/>
  <c r="G35" i="8"/>
  <c r="I35" i="8" s="1"/>
  <c r="G29" i="8"/>
  <c r="I29" i="8" s="1"/>
  <c r="G17" i="8"/>
  <c r="I17" i="8" s="1"/>
  <c r="G13" i="8"/>
  <c r="I13" i="8" s="1"/>
  <c r="F23" i="7" s="1"/>
  <c r="G3" i="8"/>
  <c r="I3" i="8" s="1"/>
  <c r="G112" i="8"/>
  <c r="I112" i="8" s="1"/>
  <c r="G76" i="8"/>
  <c r="I76" i="8" s="1"/>
  <c r="G52" i="8"/>
  <c r="I52" i="8" s="1"/>
  <c r="G40" i="8"/>
  <c r="I40" i="8" s="1"/>
  <c r="G33" i="8"/>
  <c r="I33" i="8" s="1"/>
  <c r="G23" i="8"/>
  <c r="I23" i="8" s="1"/>
  <c r="G439" i="8"/>
  <c r="I439" i="8" s="1"/>
  <c r="G410" i="8"/>
  <c r="I410" i="8" s="1"/>
  <c r="G317" i="8"/>
  <c r="I317" i="8" s="1"/>
  <c r="G301" i="8"/>
  <c r="I301" i="8" s="1"/>
  <c r="G207" i="8"/>
  <c r="I207" i="8" s="1"/>
  <c r="G201" i="8"/>
  <c r="I201" i="8" s="1"/>
  <c r="G193" i="8"/>
  <c r="I193" i="8" s="1"/>
  <c r="G184" i="8"/>
  <c r="I184" i="8" s="1"/>
  <c r="G178" i="8"/>
  <c r="I178" i="8" s="1"/>
  <c r="G172" i="8"/>
  <c r="I172" i="8" s="1"/>
  <c r="F36" i="7" s="1"/>
  <c r="G166" i="8"/>
  <c r="I166" i="8" s="1"/>
  <c r="G163" i="8"/>
  <c r="I163" i="8" s="1"/>
  <c r="G157" i="8"/>
  <c r="I157" i="8" s="1"/>
  <c r="G149" i="8"/>
  <c r="I149" i="8" s="1"/>
  <c r="G145" i="8"/>
  <c r="I145" i="8" s="1"/>
  <c r="G142" i="8"/>
  <c r="I142" i="8" s="1"/>
  <c r="G132" i="8"/>
  <c r="I132" i="8" s="1"/>
  <c r="G128" i="8"/>
  <c r="I128" i="8" s="1"/>
  <c r="G106" i="8"/>
  <c r="I106" i="8" s="1"/>
  <c r="G93" i="8"/>
  <c r="I93" i="8" s="1"/>
  <c r="G88" i="8"/>
  <c r="I88" i="8" s="1"/>
  <c r="G68" i="8"/>
  <c r="I68" i="8" s="1"/>
  <c r="G46" i="8"/>
  <c r="I46" i="8" s="1"/>
  <c r="G34" i="8"/>
  <c r="I34" i="8" s="1"/>
  <c r="F25" i="7" s="1"/>
  <c r="G24" i="8"/>
  <c r="I24" i="8" s="1"/>
  <c r="G12" i="8"/>
  <c r="I12" i="8" s="1"/>
  <c r="G11" i="8"/>
  <c r="I11" i="8" s="1"/>
  <c r="G391" i="8"/>
  <c r="I391" i="8" s="1"/>
  <c r="G375" i="8"/>
  <c r="I375" i="8" s="1"/>
  <c r="G365" i="8"/>
  <c r="I365" i="8" s="1"/>
  <c r="G351" i="8"/>
  <c r="I351" i="8" s="1"/>
  <c r="G328" i="8"/>
  <c r="I328" i="8" s="1"/>
  <c r="G312" i="8"/>
  <c r="I312" i="8" s="1"/>
  <c r="G296" i="8"/>
  <c r="I296" i="8" s="1"/>
  <c r="G376" i="8"/>
  <c r="I376" i="8" s="1"/>
  <c r="G352" i="8"/>
  <c r="I352" i="8" s="1"/>
  <c r="G329" i="8"/>
  <c r="I329" i="8" s="1"/>
  <c r="G297" i="8"/>
  <c r="I297" i="8" s="1"/>
  <c r="G278" i="8"/>
  <c r="I278" i="8" s="1"/>
  <c r="G266" i="8"/>
  <c r="I266" i="8" s="1"/>
  <c r="G247" i="8"/>
  <c r="I247" i="8" s="1"/>
  <c r="G224" i="8"/>
  <c r="I224" i="8" s="1"/>
  <c r="G214" i="8"/>
  <c r="I214" i="8" s="1"/>
  <c r="G206" i="8"/>
  <c r="I206" i="8" s="1"/>
  <c r="G200" i="8"/>
  <c r="I200" i="8" s="1"/>
  <c r="G191" i="8"/>
  <c r="I191" i="8" s="1"/>
  <c r="G183" i="8"/>
  <c r="I183" i="8" s="1"/>
  <c r="G171" i="8"/>
  <c r="I171" i="8" s="1"/>
  <c r="G164" i="8"/>
  <c r="I164" i="8" s="1"/>
  <c r="G154" i="8"/>
  <c r="I154" i="8" s="1"/>
  <c r="G147" i="8"/>
  <c r="I147" i="8" s="1"/>
  <c r="G141" i="8"/>
  <c r="I141" i="8" s="1"/>
  <c r="G131" i="8"/>
  <c r="I131" i="8" s="1"/>
  <c r="G122" i="8"/>
  <c r="I122" i="8" s="1"/>
  <c r="G116" i="8"/>
  <c r="I116" i="8" s="1"/>
  <c r="G111" i="8"/>
  <c r="I111" i="8" s="1"/>
  <c r="G105" i="8"/>
  <c r="I105" i="8" s="1"/>
  <c r="G92" i="8"/>
  <c r="I92" i="8" s="1"/>
  <c r="G87" i="8"/>
  <c r="I87" i="8" s="1"/>
  <c r="G67" i="8"/>
  <c r="I67" i="8" s="1"/>
  <c r="F10" i="7" s="1"/>
  <c r="G51" i="8"/>
  <c r="I51" i="8" s="1"/>
  <c r="G45" i="8"/>
  <c r="I45" i="8" s="1"/>
  <c r="G39" i="8"/>
  <c r="I39" i="8" s="1"/>
  <c r="G28" i="8"/>
  <c r="I28" i="8" s="1"/>
  <c r="G421" i="8"/>
  <c r="I421" i="8" s="1"/>
  <c r="G361" i="8"/>
  <c r="I361" i="8" s="1"/>
  <c r="G347" i="8"/>
  <c r="I347" i="8" s="1"/>
  <c r="G325" i="8"/>
  <c r="I325" i="8" s="1"/>
  <c r="F55" i="7" s="1"/>
  <c r="G263" i="8"/>
  <c r="I263" i="8" s="1"/>
  <c r="G213" i="8"/>
  <c r="I213" i="8" s="1"/>
  <c r="F86" i="7" s="1"/>
  <c r="G205" i="8"/>
  <c r="I205" i="8" s="1"/>
  <c r="G196" i="8"/>
  <c r="I196" i="8" s="1"/>
  <c r="G188" i="8"/>
  <c r="I188" i="8" s="1"/>
  <c r="G182" i="8"/>
  <c r="I182" i="8" s="1"/>
  <c r="G169" i="8"/>
  <c r="I169" i="8" s="1"/>
  <c r="F8" i="7" s="1"/>
  <c r="G160" i="8"/>
  <c r="I160" i="8" s="1"/>
  <c r="G152" i="8"/>
  <c r="I152" i="8" s="1"/>
  <c r="G134" i="8"/>
  <c r="I134" i="8" s="1"/>
  <c r="G124" i="8"/>
  <c r="I124" i="8" s="1"/>
  <c r="G114" i="8"/>
  <c r="I114" i="8" s="1"/>
  <c r="G101" i="8"/>
  <c r="I101" i="8" s="1"/>
  <c r="G86" i="8"/>
  <c r="I86" i="8" s="1"/>
  <c r="G74" i="8"/>
  <c r="I74" i="8" s="1"/>
  <c r="F16" i="7" s="1"/>
  <c r="G65" i="8"/>
  <c r="I65" i="8" s="1"/>
  <c r="G57" i="8"/>
  <c r="I57" i="8" s="1"/>
  <c r="G43" i="8"/>
  <c r="I43" i="8" s="1"/>
  <c r="G26" i="8"/>
  <c r="I26" i="8" s="1"/>
  <c r="G21" i="8"/>
  <c r="I21" i="8" s="1"/>
  <c r="G9" i="8"/>
  <c r="I9" i="8" s="1"/>
  <c r="G8" i="8"/>
  <c r="I8" i="8" s="1"/>
  <c r="F28" i="7" s="1"/>
  <c r="G4" i="8"/>
  <c r="I4" i="8" s="1"/>
  <c r="G374" i="8"/>
  <c r="I374" i="8" s="1"/>
  <c r="G324" i="8"/>
  <c r="I324" i="8" s="1"/>
  <c r="G400" i="8"/>
  <c r="I400" i="8" s="1"/>
  <c r="G292" i="8"/>
  <c r="I292" i="8" s="1"/>
  <c r="G264" i="8"/>
  <c r="I264" i="8" s="1"/>
  <c r="F20" i="7" s="1"/>
  <c r="G189" i="8"/>
  <c r="I189" i="8" s="1"/>
  <c r="G170" i="8"/>
  <c r="I170" i="8" s="1"/>
  <c r="G156" i="8"/>
  <c r="I156" i="8" s="1"/>
  <c r="F92" i="7" s="1"/>
  <c r="G130" i="8"/>
  <c r="I130" i="8" s="1"/>
  <c r="G115" i="8"/>
  <c r="I115" i="8" s="1"/>
  <c r="G75" i="8"/>
  <c r="I75" i="8" s="1"/>
  <c r="G50" i="8"/>
  <c r="I50" i="8" s="1"/>
  <c r="G27" i="8"/>
  <c r="I27" i="8" s="1"/>
  <c r="G16" i="8"/>
  <c r="I16" i="8" s="1"/>
  <c r="G5" i="8"/>
  <c r="I5" i="8" s="1"/>
  <c r="G2" i="8"/>
  <c r="I2" i="8" s="1"/>
  <c r="G387" i="8"/>
  <c r="I387" i="8" s="1"/>
  <c r="G85" i="8"/>
  <c r="I85" i="8" s="1"/>
  <c r="G60" i="8"/>
  <c r="I60" i="8" s="1"/>
  <c r="G38" i="8"/>
  <c r="I38" i="8" s="1"/>
  <c r="G59" i="8"/>
  <c r="I59" i="8" s="1"/>
  <c r="G175" i="8"/>
  <c r="I175" i="8" s="1"/>
  <c r="G102" i="8"/>
  <c r="I102" i="8" s="1"/>
  <c r="G14" i="8"/>
  <c r="I14" i="8" s="1"/>
  <c r="G308" i="8"/>
  <c r="I308" i="8" s="1"/>
  <c r="G239" i="8"/>
  <c r="I239" i="8" s="1"/>
  <c r="G137" i="8"/>
  <c r="I137" i="8" s="1"/>
  <c r="G120" i="8"/>
  <c r="I120" i="8" s="1"/>
  <c r="F79" i="7" s="1"/>
  <c r="G80" i="8"/>
  <c r="I80" i="8" s="1"/>
  <c r="G19" i="8"/>
  <c r="I19" i="8" s="1"/>
  <c r="G79" i="8"/>
  <c r="I79" i="8" s="1"/>
  <c r="G448" i="8"/>
  <c r="I448" i="8" s="1"/>
  <c r="G148" i="8"/>
  <c r="I148" i="8" s="1"/>
  <c r="G97" i="8"/>
  <c r="I97" i="8" s="1"/>
  <c r="G73" i="8"/>
  <c r="I73" i="8" s="1"/>
  <c r="F7" i="7" s="1"/>
  <c r="G15" i="8"/>
  <c r="I15" i="8" s="1"/>
  <c r="G283" i="8"/>
  <c r="I283" i="8" s="1"/>
  <c r="G255" i="8"/>
  <c r="I255" i="8" s="1"/>
  <c r="G204" i="8"/>
  <c r="I204" i="8" s="1"/>
  <c r="G186" i="8"/>
  <c r="I186" i="8" s="1"/>
  <c r="G144" i="8"/>
  <c r="I144" i="8" s="1"/>
  <c r="G95" i="8"/>
  <c r="I95" i="8" s="1"/>
  <c r="G70" i="8"/>
  <c r="I70" i="8" s="1"/>
  <c r="G48" i="8"/>
  <c r="I48" i="8" s="1"/>
  <c r="G7" i="8"/>
  <c r="I7" i="8" s="1"/>
  <c r="G109" i="8"/>
  <c r="I109" i="8" s="1"/>
  <c r="G62" i="8"/>
  <c r="I62" i="8" s="1"/>
  <c r="G401" i="8"/>
  <c r="I401" i="8" s="1"/>
  <c r="G275" i="8"/>
  <c r="I275" i="8" s="1"/>
  <c r="G180" i="8"/>
  <c r="I180" i="8" s="1"/>
  <c r="G125" i="8"/>
  <c r="I125" i="8" s="1"/>
  <c r="G99" i="8"/>
  <c r="I99" i="8" s="1"/>
  <c r="G30" i="8"/>
  <c r="I30" i="8" s="1"/>
  <c r="G386" i="8"/>
  <c r="I386" i="8" s="1"/>
  <c r="G334" i="8"/>
  <c r="I334" i="8" s="1"/>
  <c r="G284" i="8"/>
  <c r="I284" i="8" s="1"/>
  <c r="G256" i="8"/>
  <c r="I256" i="8" s="1"/>
  <c r="G230" i="8"/>
  <c r="I230" i="8" s="1"/>
  <c r="G218" i="8"/>
  <c r="I218" i="8" s="1"/>
  <c r="G177" i="8"/>
  <c r="I177" i="8" s="1"/>
  <c r="G103" i="8"/>
  <c r="I103" i="8" s="1"/>
  <c r="G96" i="8"/>
  <c r="I96" i="8" s="1"/>
  <c r="G84" i="8"/>
  <c r="I84" i="8" s="1"/>
  <c r="G72" i="8"/>
  <c r="I72" i="8" s="1"/>
  <c r="G49" i="8"/>
  <c r="I49" i="8" s="1"/>
  <c r="G37" i="8"/>
  <c r="I37" i="8" s="1"/>
  <c r="G25" i="8"/>
  <c r="I25" i="8" s="1"/>
  <c r="G323" i="8"/>
  <c r="I323" i="8" s="1"/>
  <c r="G83" i="8"/>
  <c r="I83" i="8" s="1"/>
  <c r="G36" i="8"/>
  <c r="I36" i="8" s="1"/>
  <c r="G416" i="8"/>
  <c r="I416" i="8" s="1"/>
  <c r="G31" i="8"/>
  <c r="I31" i="8" s="1"/>
  <c r="G293" i="8"/>
  <c r="I293" i="8" s="1"/>
  <c r="G107" i="8"/>
  <c r="I107" i="8" s="1"/>
  <c r="G42" i="8"/>
  <c r="I42" i="8" s="1"/>
  <c r="G222" i="8"/>
  <c r="I222" i="8" s="1"/>
  <c r="F69" i="7" s="1"/>
  <c r="G198" i="8"/>
  <c r="I198" i="8" s="1"/>
  <c r="G161" i="8"/>
  <c r="I161" i="8" s="1"/>
  <c r="G153" i="8"/>
  <c r="I153" i="8" s="1"/>
  <c r="G146" i="8"/>
  <c r="I146" i="8" s="1"/>
  <c r="G139" i="8"/>
  <c r="I139" i="8" s="1"/>
  <c r="G135" i="8"/>
  <c r="I135" i="8" s="1"/>
  <c r="F54" i="7" s="1"/>
  <c r="G110" i="8"/>
  <c r="I110" i="8" s="1"/>
  <c r="G90" i="8"/>
  <c r="I90" i="8" s="1"/>
  <c r="G66" i="8"/>
  <c r="I66" i="8" s="1"/>
  <c r="G58" i="8"/>
  <c r="I58" i="8" s="1"/>
  <c r="F50" i="7" s="1"/>
  <c r="G44" i="8"/>
  <c r="I44" i="8" s="1"/>
  <c r="G22" i="8"/>
  <c r="I22" i="8" s="1"/>
  <c r="G10" i="8"/>
  <c r="I10" i="8" s="1"/>
  <c r="G417" i="8"/>
  <c r="I417" i="8" s="1"/>
  <c r="G360" i="8"/>
  <c r="I360" i="8" s="1"/>
  <c r="G309" i="8"/>
  <c r="I309" i="8" s="1"/>
  <c r="G243" i="8"/>
  <c r="I243" i="8" s="1"/>
  <c r="G195" i="8"/>
  <c r="I195" i="8" s="1"/>
  <c r="F9" i="7" s="1"/>
  <c r="G181" i="8"/>
  <c r="I181" i="8" s="1"/>
  <c r="G165" i="8"/>
  <c r="I165" i="8" s="1"/>
  <c r="G159" i="8"/>
  <c r="I159" i="8" s="1"/>
  <c r="G151" i="8"/>
  <c r="I151" i="8" s="1"/>
  <c r="G138" i="8"/>
  <c r="I138" i="8" s="1"/>
  <c r="G127" i="8"/>
  <c r="I127" i="8" s="1"/>
  <c r="G121" i="8"/>
  <c r="I121" i="8" s="1"/>
  <c r="G64" i="8"/>
  <c r="I64" i="8" s="1"/>
  <c r="G56" i="8"/>
  <c r="I56" i="8" s="1"/>
  <c r="G32" i="8"/>
  <c r="I32" i="8" s="1"/>
  <c r="G20" i="8"/>
  <c r="I20" i="8" s="1"/>
  <c r="G359" i="8"/>
  <c r="I359" i="8" s="1"/>
  <c r="F76" i="7" s="1"/>
  <c r="G133" i="8"/>
  <c r="I133" i="8" s="1"/>
  <c r="G55" i="8"/>
  <c r="I55" i="8" s="1"/>
  <c r="G6" i="8"/>
  <c r="I6" i="8" s="1"/>
  <c r="G237" i="8"/>
  <c r="I237" i="8" s="1"/>
  <c r="G209" i="8"/>
  <c r="I209" i="8" s="1"/>
  <c r="G174" i="8"/>
  <c r="I174" i="8" s="1"/>
  <c r="G150" i="8"/>
  <c r="I150" i="8" s="1"/>
  <c r="G119" i="8"/>
  <c r="I119" i="8" s="1"/>
  <c r="G89" i="8"/>
  <c r="I89" i="8" s="1"/>
  <c r="G54" i="8"/>
  <c r="I54" i="8" s="1"/>
  <c r="G18" i="8"/>
  <c r="I18" i="8" s="1"/>
  <c r="A65" i="2"/>
  <c r="A66" i="2" s="1"/>
  <c r="F42" i="7" l="1"/>
  <c r="F43" i="7"/>
  <c r="F47" i="7"/>
  <c r="F66" i="7"/>
  <c r="F96" i="7"/>
  <c r="F67" i="7"/>
  <c r="F70" i="7"/>
  <c r="F71" i="7"/>
  <c r="F98" i="7"/>
  <c r="F75" i="7"/>
  <c r="F97" i="7"/>
  <c r="F68" i="7"/>
  <c r="F46" i="7"/>
  <c r="F62" i="7"/>
  <c r="F40" i="7"/>
  <c r="F41" i="7"/>
  <c r="F30" i="7"/>
  <c r="F52" i="7"/>
  <c r="F83" i="7"/>
  <c r="F34" i="7"/>
  <c r="F57" i="7"/>
  <c r="F88" i="7"/>
  <c r="F99" i="7"/>
  <c r="F51" i="7"/>
  <c r="F72" i="7"/>
  <c r="F26" i="7"/>
  <c r="F53" i="7"/>
  <c r="F87" i="7"/>
  <c r="F94" i="7"/>
  <c r="F63" i="7"/>
  <c r="F56" i="7"/>
  <c r="F33" i="7"/>
  <c r="G2" i="16"/>
</calcChain>
</file>

<file path=xl/sharedStrings.xml><?xml version="1.0" encoding="utf-8"?>
<sst xmlns="http://schemas.openxmlformats.org/spreadsheetml/2006/main" count="2892" uniqueCount="1566">
  <si>
    <t>Name</t>
  </si>
  <si>
    <t>Total</t>
  </si>
  <si>
    <t>Rank</t>
  </si>
  <si>
    <t>Table 1</t>
  </si>
  <si>
    <t>Table 2</t>
  </si>
  <si>
    <t>Table 3</t>
  </si>
  <si>
    <t>Table 4</t>
  </si>
  <si>
    <t>Table 5</t>
  </si>
  <si>
    <t>Table 6</t>
  </si>
  <si>
    <t>Event</t>
  </si>
  <si>
    <t>CAT</t>
  </si>
  <si>
    <t>ME</t>
  </si>
  <si>
    <t>MF</t>
  </si>
  <si>
    <t>MS</t>
  </si>
  <si>
    <t>WE</t>
  </si>
  <si>
    <t>Ron</t>
  </si>
  <si>
    <t>M</t>
  </si>
  <si>
    <t>C06-0008</t>
  </si>
  <si>
    <t>Gates</t>
  </si>
  <si>
    <t>Darcy</t>
  </si>
  <si>
    <t>C06-1834</t>
  </si>
  <si>
    <t>McDonnell</t>
  </si>
  <si>
    <t>Michael</t>
  </si>
  <si>
    <t>C06-0093</t>
  </si>
  <si>
    <t>C17-1128</t>
  </si>
  <si>
    <t>Thompson</t>
  </si>
  <si>
    <t>Jason</t>
  </si>
  <si>
    <t>Igor</t>
  </si>
  <si>
    <t>C17-1641</t>
  </si>
  <si>
    <t>Arthurs</t>
  </si>
  <si>
    <t>David</t>
  </si>
  <si>
    <t>C08-0025</t>
  </si>
  <si>
    <t>Suveg</t>
  </si>
  <si>
    <t>Bela</t>
  </si>
  <si>
    <t>Kaisidi</t>
  </si>
  <si>
    <t>Zurab</t>
  </si>
  <si>
    <t>Lee</t>
  </si>
  <si>
    <t>Ambrose</t>
  </si>
  <si>
    <t>C06-0308</t>
  </si>
  <si>
    <t>Ballard</t>
  </si>
  <si>
    <t>Mark</t>
  </si>
  <si>
    <t>C08-1827</t>
  </si>
  <si>
    <t>Giuliani</t>
  </si>
  <si>
    <t>Carlo</t>
  </si>
  <si>
    <t>C13-0079</t>
  </si>
  <si>
    <t>Buckley</t>
  </si>
  <si>
    <t>C17-1759</t>
  </si>
  <si>
    <t>Campbell</t>
  </si>
  <si>
    <t>Alex</t>
  </si>
  <si>
    <t>Powell</t>
  </si>
  <si>
    <t>Gary</t>
  </si>
  <si>
    <t>Bernard</t>
  </si>
  <si>
    <t>Yann</t>
  </si>
  <si>
    <t>Sheardown</t>
  </si>
  <si>
    <t>James</t>
  </si>
  <si>
    <t>Andrew</t>
  </si>
  <si>
    <t>McLean</t>
  </si>
  <si>
    <t>Robert</t>
  </si>
  <si>
    <t>Bennett</t>
  </si>
  <si>
    <t>Todd</t>
  </si>
  <si>
    <t>Spergel</t>
  </si>
  <si>
    <t>Ben</t>
  </si>
  <si>
    <t>C10-1590</t>
  </si>
  <si>
    <t>Paltiniseanu</t>
  </si>
  <si>
    <t>Sorin</t>
  </si>
  <si>
    <t>C06-0490</t>
  </si>
  <si>
    <t>Carter</t>
  </si>
  <si>
    <t>Rodney</t>
  </si>
  <si>
    <t>Trevor</t>
  </si>
  <si>
    <t>Sulaiman</t>
  </si>
  <si>
    <t>Fiaz</t>
  </si>
  <si>
    <t>Landoni</t>
  </si>
  <si>
    <t>Al</t>
  </si>
  <si>
    <t>Polak</t>
  </si>
  <si>
    <t>Duchesne</t>
  </si>
  <si>
    <t>Simon</t>
  </si>
  <si>
    <t>Anderson</t>
  </si>
  <si>
    <t>Kerry</t>
  </si>
  <si>
    <t>McCurdy</t>
  </si>
  <si>
    <t>Kevin</t>
  </si>
  <si>
    <t>Blanc</t>
  </si>
  <si>
    <t>C11-1863</t>
  </si>
  <si>
    <t>Kristbergs</t>
  </si>
  <si>
    <t>Fritz</t>
  </si>
  <si>
    <t>Willson</t>
  </si>
  <si>
    <t>Stephen</t>
  </si>
  <si>
    <t>Lawrence</t>
  </si>
  <si>
    <t>Matt</t>
  </si>
  <si>
    <t>Robertson</t>
  </si>
  <si>
    <t>Liggins</t>
  </si>
  <si>
    <t>Adrian</t>
  </si>
  <si>
    <t>C06-4495</t>
  </si>
  <si>
    <t>Newman</t>
  </si>
  <si>
    <t>Elie</t>
  </si>
  <si>
    <t>PERRINE</t>
  </si>
  <si>
    <t>Alexandre</t>
  </si>
  <si>
    <t>C06-0466</t>
  </si>
  <si>
    <t>Howard</t>
  </si>
  <si>
    <t>C15-1205</t>
  </si>
  <si>
    <t>Vaudrin</t>
  </si>
  <si>
    <t>Jean-Claude</t>
  </si>
  <si>
    <t>Clark</t>
  </si>
  <si>
    <t>George</t>
  </si>
  <si>
    <t>Le Devehat</t>
  </si>
  <si>
    <t>Yannick</t>
  </si>
  <si>
    <t>Colin</t>
  </si>
  <si>
    <t>C08-0819</t>
  </si>
  <si>
    <t>Larochelle</t>
  </si>
  <si>
    <t>Bastien</t>
  </si>
  <si>
    <t>Lavergne</t>
  </si>
  <si>
    <t>Andre</t>
  </si>
  <si>
    <t>Thomas</t>
  </si>
  <si>
    <t>Richard</t>
  </si>
  <si>
    <t>Roberts</t>
  </si>
  <si>
    <t>C10-0833</t>
  </si>
  <si>
    <t>Mason</t>
  </si>
  <si>
    <t>William</t>
  </si>
  <si>
    <t>Poles</t>
  </si>
  <si>
    <t>Philip</t>
  </si>
  <si>
    <t>Eric</t>
  </si>
  <si>
    <t>Brian</t>
  </si>
  <si>
    <t>C06-3208</t>
  </si>
  <si>
    <t>Weisz</t>
  </si>
  <si>
    <t>Gaby</t>
  </si>
  <si>
    <t>C14-1856</t>
  </si>
  <si>
    <t>Bell</t>
  </si>
  <si>
    <t>Scott</t>
  </si>
  <si>
    <t>C17-0156</t>
  </si>
  <si>
    <t>Zhang</t>
  </si>
  <si>
    <t>Jie</t>
  </si>
  <si>
    <t>Bozhenko</t>
  </si>
  <si>
    <t>Evgeny</t>
  </si>
  <si>
    <t>C16-0568</t>
  </si>
  <si>
    <t>Gervais</t>
  </si>
  <si>
    <t>Dan</t>
  </si>
  <si>
    <t>Dupuis</t>
  </si>
  <si>
    <t>Jean</t>
  </si>
  <si>
    <t>Nguyen</t>
  </si>
  <si>
    <t>Choi</t>
  </si>
  <si>
    <t>Eugene</t>
  </si>
  <si>
    <t>C08-1826</t>
  </si>
  <si>
    <t>Gavilli</t>
  </si>
  <si>
    <t>Lorenzo</t>
  </si>
  <si>
    <t>Marinov</t>
  </si>
  <si>
    <t>Svetoslav</t>
  </si>
  <si>
    <t>Arminio</t>
  </si>
  <si>
    <t>Fabio</t>
  </si>
  <si>
    <t>C06-0787</t>
  </si>
  <si>
    <t>Douglas</t>
  </si>
  <si>
    <t>To</t>
  </si>
  <si>
    <t>Chanh</t>
  </si>
  <si>
    <t>Hyppia</t>
  </si>
  <si>
    <t>Ream</t>
  </si>
  <si>
    <t>Wong</t>
  </si>
  <si>
    <t>C06-0091</t>
  </si>
  <si>
    <t>Gilchrist</t>
  </si>
  <si>
    <t>Patrick</t>
  </si>
  <si>
    <t>Boris</t>
  </si>
  <si>
    <t>Jakubek</t>
  </si>
  <si>
    <t>Zygmunt</t>
  </si>
  <si>
    <t>Krasnich</t>
  </si>
  <si>
    <t>Mike</t>
  </si>
  <si>
    <t>C06-2379</t>
  </si>
  <si>
    <t>Cymbaluk</t>
  </si>
  <si>
    <t>Stevens</t>
  </si>
  <si>
    <t>C10-2180</t>
  </si>
  <si>
    <t>Rennick</t>
  </si>
  <si>
    <t>Bob</t>
  </si>
  <si>
    <t>C07-0974</t>
  </si>
  <si>
    <t>Pitura</t>
  </si>
  <si>
    <t>Dale</t>
  </si>
  <si>
    <t>Dmitriy</t>
  </si>
  <si>
    <t>C06-0165</t>
  </si>
  <si>
    <t>Kasunic</t>
  </si>
  <si>
    <t>GUNESLI</t>
  </si>
  <si>
    <t>TANER</t>
  </si>
  <si>
    <t>C15-0350</t>
  </si>
  <si>
    <t>Huzel</t>
  </si>
  <si>
    <t>Lisa</t>
  </si>
  <si>
    <t>Konschuh</t>
  </si>
  <si>
    <t>Gina</t>
  </si>
  <si>
    <t>C06-0363</t>
  </si>
  <si>
    <t>Hoyne</t>
  </si>
  <si>
    <t>Lorraine</t>
  </si>
  <si>
    <t>C06-1931</t>
  </si>
  <si>
    <t>Pelletier</t>
  </si>
  <si>
    <t>Lise</t>
  </si>
  <si>
    <t>C13-0460</t>
  </si>
  <si>
    <t>Belaoussoff</t>
  </si>
  <si>
    <t>Laansoo</t>
  </si>
  <si>
    <t>Karen</t>
  </si>
  <si>
    <t>C09-2670</t>
  </si>
  <si>
    <t>Caron</t>
  </si>
  <si>
    <t>Diane</t>
  </si>
  <si>
    <t>Sloan Sainas</t>
  </si>
  <si>
    <t>Frances</t>
  </si>
  <si>
    <t>Gauthier</t>
  </si>
  <si>
    <t>Sylvie</t>
  </si>
  <si>
    <t>Maryse</t>
  </si>
  <si>
    <t>beord</t>
  </si>
  <si>
    <t>pascale</t>
  </si>
  <si>
    <t>Audet</t>
  </si>
  <si>
    <t>Ruth</t>
  </si>
  <si>
    <t>Lyver</t>
  </si>
  <si>
    <t>C14-0810</t>
  </si>
  <si>
    <t>Couture</t>
  </si>
  <si>
    <t>Sandra</t>
  </si>
  <si>
    <t>Simard</t>
  </si>
  <si>
    <t>Nathalie</t>
  </si>
  <si>
    <t>Zanussi</t>
  </si>
  <si>
    <t>Louise</t>
  </si>
  <si>
    <t>C16-2010</t>
  </si>
  <si>
    <t>Gagnon</t>
  </si>
  <si>
    <t>Natalie</t>
  </si>
  <si>
    <t>Laing</t>
  </si>
  <si>
    <t>Lory</t>
  </si>
  <si>
    <t>Lam</t>
  </si>
  <si>
    <t>Evelyn</t>
  </si>
  <si>
    <t>Sirbu</t>
  </si>
  <si>
    <t>Aurelia</t>
  </si>
  <si>
    <t>Hertach Lawrence</t>
  </si>
  <si>
    <t>Andrea</t>
  </si>
  <si>
    <t>Gervaise</t>
  </si>
  <si>
    <t>Charbonneau</t>
  </si>
  <si>
    <t>Martine</t>
  </si>
  <si>
    <t>C06-0628</t>
  </si>
  <si>
    <t>Moss</t>
  </si>
  <si>
    <t>Siobhan</t>
  </si>
  <si>
    <t>Hamelin</t>
  </si>
  <si>
    <t>Lucie</t>
  </si>
  <si>
    <t>Nash</t>
  </si>
  <si>
    <t>Jennifer</t>
  </si>
  <si>
    <t>deHaney</t>
  </si>
  <si>
    <t>Judith</t>
  </si>
  <si>
    <t>C08-1104</t>
  </si>
  <si>
    <t>Born</t>
  </si>
  <si>
    <t>Grace</t>
  </si>
  <si>
    <t>C06-0400</t>
  </si>
  <si>
    <t>Yano</t>
  </si>
  <si>
    <t>Wendy</t>
  </si>
  <si>
    <t>Koster</t>
  </si>
  <si>
    <t>Eden</t>
  </si>
  <si>
    <t>Lane</t>
  </si>
  <si>
    <t>Daphne</t>
  </si>
  <si>
    <t>LookupHelper</t>
  </si>
  <si>
    <t>YoB</t>
  </si>
  <si>
    <t>CFF#</t>
  </si>
  <si>
    <t>Lookup Helper</t>
  </si>
  <si>
    <t>Joseph</t>
  </si>
  <si>
    <t>First Name</t>
  </si>
  <si>
    <t>Last Name</t>
  </si>
  <si>
    <t>DOB</t>
  </si>
  <si>
    <t>Sex</t>
  </si>
  <si>
    <t>Yousef</t>
  </si>
  <si>
    <t>Alaghehband</t>
  </si>
  <si>
    <t>Janelle</t>
  </si>
  <si>
    <t>Amyotte</t>
  </si>
  <si>
    <t>F</t>
  </si>
  <si>
    <t>Keith</t>
  </si>
  <si>
    <t>Thierry</t>
  </si>
  <si>
    <t>Arseneau</t>
  </si>
  <si>
    <t>Iulian</t>
  </si>
  <si>
    <t>Badea</t>
  </si>
  <si>
    <t>Jamal</t>
  </si>
  <si>
    <t>Bandukwala</t>
  </si>
  <si>
    <t>Jean-Marie</t>
  </si>
  <si>
    <t>Banos</t>
  </si>
  <si>
    <t>Jean-Paul</t>
  </si>
  <si>
    <t>banville</t>
  </si>
  <si>
    <t>Craig</t>
  </si>
  <si>
    <t>Luce</t>
  </si>
  <si>
    <t>Blouin</t>
  </si>
  <si>
    <t>Boislard</t>
  </si>
  <si>
    <t>Jeff</t>
  </si>
  <si>
    <t>Bosko</t>
  </si>
  <si>
    <t>Fran√ßois</t>
  </si>
  <si>
    <t>Bouchard</t>
  </si>
  <si>
    <t>Alain</t>
  </si>
  <si>
    <t>Guy</t>
  </si>
  <si>
    <t>Boulanger</t>
  </si>
  <si>
    <t>Danny</t>
  </si>
  <si>
    <t>Bouthot</t>
  </si>
  <si>
    <t>Brecht</t>
  </si>
  <si>
    <t>John</t>
  </si>
  <si>
    <t>Brunning</t>
  </si>
  <si>
    <t>Elysia</t>
  </si>
  <si>
    <t>Bryan-Baynes</t>
  </si>
  <si>
    <t>Debra</t>
  </si>
  <si>
    <t>Buckler</t>
  </si>
  <si>
    <t>Burridge</t>
  </si>
  <si>
    <t>julien</t>
  </si>
  <si>
    <t>camus</t>
  </si>
  <si>
    <t>Pascal</t>
  </si>
  <si>
    <t>Cantin</t>
  </si>
  <si>
    <t>Nicolas</t>
  </si>
  <si>
    <t>Cermakian</t>
  </si>
  <si>
    <t>Cheng</t>
  </si>
  <si>
    <t>Choy</t>
  </si>
  <si>
    <t>Carol</t>
  </si>
  <si>
    <t>Christie</t>
  </si>
  <si>
    <t>Luchino</t>
  </si>
  <si>
    <t>Cohen</t>
  </si>
  <si>
    <t>Comeau</t>
  </si>
  <si>
    <t>Eugen</t>
  </si>
  <si>
    <t>Constantin</t>
  </si>
  <si>
    <t>Phil</t>
  </si>
  <si>
    <t>Contardo</t>
  </si>
  <si>
    <t>Marcia</t>
  </si>
  <si>
    <t>Coulic-Salahub</t>
  </si>
  <si>
    <t>Nadia</t>
  </si>
  <si>
    <t>Raphael</t>
  </si>
  <si>
    <t>Barbara</t>
  </si>
  <si>
    <t>Daniel</t>
  </si>
  <si>
    <t>Louis</t>
  </si>
  <si>
    <t>Pierre</t>
  </si>
  <si>
    <t>Dessaulles</t>
  </si>
  <si>
    <t>Angelo</t>
  </si>
  <si>
    <t>DiBiagio</t>
  </si>
  <si>
    <t>Martin</t>
  </si>
  <si>
    <t>DiFruscio</t>
  </si>
  <si>
    <t>Denis</t>
  </si>
  <si>
    <t>Dion</t>
  </si>
  <si>
    <t>Peter</t>
  </si>
  <si>
    <t>Drysdale</t>
  </si>
  <si>
    <t>Marie-France</t>
  </si>
  <si>
    <t>Dufour</t>
  </si>
  <si>
    <t>Tammy</t>
  </si>
  <si>
    <t>Duquette</t>
  </si>
  <si>
    <t>ROBYN</t>
  </si>
  <si>
    <t>ELLIOTT</t>
  </si>
  <si>
    <t>Hristo</t>
  </si>
  <si>
    <t>Etropolski</t>
  </si>
  <si>
    <t>Farley Chevrier</t>
  </si>
  <si>
    <t>Allan</t>
  </si>
  <si>
    <t>Fein</t>
  </si>
  <si>
    <t>Fournier</t>
  </si>
  <si>
    <t>French</t>
  </si>
  <si>
    <t>Gilbert</t>
  </si>
  <si>
    <t>Gelinas</t>
  </si>
  <si>
    <t>Vincent</t>
  </si>
  <si>
    <t>Paul</t>
  </si>
  <si>
    <t>Gillard</t>
  </si>
  <si>
    <t>Gince</t>
  </si>
  <si>
    <t>rick</t>
  </si>
  <si>
    <t>gosselin</t>
  </si>
  <si>
    <t>Chris</t>
  </si>
  <si>
    <t>Granert</t>
  </si>
  <si>
    <t>Carolyn</t>
  </si>
  <si>
    <t>Granholm</t>
  </si>
  <si>
    <t>Celine</t>
  </si>
  <si>
    <t>Guillemart</t>
  </si>
  <si>
    <t>Hagen</t>
  </si>
  <si>
    <t>Stephane</t>
  </si>
  <si>
    <t>Hamel</t>
  </si>
  <si>
    <t>Harvie</t>
  </si>
  <si>
    <t>Hossam</t>
  </si>
  <si>
    <t>Hassan</t>
  </si>
  <si>
    <t>Matthieu</t>
  </si>
  <si>
    <t>Ho</t>
  </si>
  <si>
    <t>Hornford</t>
  </si>
  <si>
    <t>Hostetler</t>
  </si>
  <si>
    <t>Howes</t>
  </si>
  <si>
    <t>Patricia</t>
  </si>
  <si>
    <t>R√©mi</t>
  </si>
  <si>
    <t>Brent</t>
  </si>
  <si>
    <t>Jerry</t>
  </si>
  <si>
    <t>Johnson</t>
  </si>
  <si>
    <t>Tetyana</t>
  </si>
  <si>
    <t>Khalfaui</t>
  </si>
  <si>
    <t>Pierre Andr√©</t>
  </si>
  <si>
    <t>Lachapelle</t>
  </si>
  <si>
    <t>Lalancette</t>
  </si>
  <si>
    <t>Larouche</t>
  </si>
  <si>
    <t>Lincoln</t>
  </si>
  <si>
    <t>Li</t>
  </si>
  <si>
    <t>Lum</t>
  </si>
  <si>
    <t>Tom</t>
  </si>
  <si>
    <t>MacDermott</t>
  </si>
  <si>
    <t>Major</t>
  </si>
  <si>
    <t>Isabelle</t>
  </si>
  <si>
    <t>Jodi</t>
  </si>
  <si>
    <t>Marr</t>
  </si>
  <si>
    <t>Mase</t>
  </si>
  <si>
    <t>Peter J.</t>
  </si>
  <si>
    <t>McLaughlin</t>
  </si>
  <si>
    <t>Alexandru</t>
  </si>
  <si>
    <t>Miklos</t>
  </si>
  <si>
    <t>Molnar</t>
  </si>
  <si>
    <t>Ruth Sylvie</t>
  </si>
  <si>
    <t>Morel</t>
  </si>
  <si>
    <t>Amanda</t>
  </si>
  <si>
    <t>Moretto</t>
  </si>
  <si>
    <t>Julie</t>
  </si>
  <si>
    <t>Georgia</t>
  </si>
  <si>
    <t>Nichols</t>
  </si>
  <si>
    <t>Felix</t>
  </si>
  <si>
    <t>Theodore</t>
  </si>
  <si>
    <t>Norvell</t>
  </si>
  <si>
    <t>Darragh</t>
  </si>
  <si>
    <t>O'Malley</t>
  </si>
  <si>
    <t>Henk</t>
  </si>
  <si>
    <t>Pardoel</t>
  </si>
  <si>
    <t>Jean-Yves</t>
  </si>
  <si>
    <t>Brad</t>
  </si>
  <si>
    <t>Zbigniew</t>
  </si>
  <si>
    <t>Pietrusinski</t>
  </si>
  <si>
    <t>Sue</t>
  </si>
  <si>
    <t>Claude</t>
  </si>
  <si>
    <t>Plasse</t>
  </si>
  <si>
    <t>Kathy</t>
  </si>
  <si>
    <t>Adam</t>
  </si>
  <si>
    <t>Puchala</t>
  </si>
  <si>
    <t>Raiche-Phillips</t>
  </si>
  <si>
    <t>Elena</t>
  </si>
  <si>
    <t>Redkina</t>
  </si>
  <si>
    <t>Rebecca</t>
  </si>
  <si>
    <t>Renneteau</t>
  </si>
  <si>
    <t>Jonathan</t>
  </si>
  <si>
    <t>Ringland</t>
  </si>
  <si>
    <t>Robbins</t>
  </si>
  <si>
    <t>Rocan</t>
  </si>
  <si>
    <t>Roireau</t>
  </si>
  <si>
    <t>Genevieve</t>
  </si>
  <si>
    <t>Rosseel</t>
  </si>
  <si>
    <t>Samuel</t>
  </si>
  <si>
    <t>Ildemaro</t>
  </si>
  <si>
    <t>Pierre-Alain</t>
  </si>
  <si>
    <t>Savoie</t>
  </si>
  <si>
    <t>Rick</t>
  </si>
  <si>
    <t>Schobesberger</t>
  </si>
  <si>
    <t>Lynn</t>
  </si>
  <si>
    <t>Seguin</t>
  </si>
  <si>
    <t>Simms</t>
  </si>
  <si>
    <t>Neil</t>
  </si>
  <si>
    <t>Smith</t>
  </si>
  <si>
    <t>Southin</t>
  </si>
  <si>
    <t>Alexandra</t>
  </si>
  <si>
    <t>Tim</t>
  </si>
  <si>
    <t>Stang</t>
  </si>
  <si>
    <t>Charles</t>
  </si>
  <si>
    <t>St-Hilaire</t>
  </si>
  <si>
    <t>Straney</t>
  </si>
  <si>
    <t>Mykhailo</t>
  </si>
  <si>
    <t>Strashkin</t>
  </si>
  <si>
    <t>stephen</t>
  </si>
  <si>
    <t>symons</t>
  </si>
  <si>
    <t>Dominique</t>
  </si>
  <si>
    <t>Teisseire</t>
  </si>
  <si>
    <t>Luc</t>
  </si>
  <si>
    <t>Tikhomirov</t>
  </si>
  <si>
    <t>Doug</t>
  </si>
  <si>
    <t>Trump</t>
  </si>
  <si>
    <t>Turcotte</t>
  </si>
  <si>
    <t>Turkvan</t>
  </si>
  <si>
    <t>Uriev</t>
  </si>
  <si>
    <t>Miriam</t>
  </si>
  <si>
    <t>Warigoda</t>
  </si>
  <si>
    <t>Winder</t>
  </si>
  <si>
    <t>Wojciechowski</t>
  </si>
  <si>
    <t>Pamela</t>
  </si>
  <si>
    <t>donald</t>
  </si>
  <si>
    <t>wong</t>
  </si>
  <si>
    <t>LIN</t>
  </si>
  <si>
    <t>XU</t>
  </si>
  <si>
    <t>Stanley</t>
  </si>
  <si>
    <t>Yee</t>
  </si>
  <si>
    <t>Current Year</t>
  </si>
  <si>
    <t>Pts</t>
  </si>
  <si>
    <t>Place</t>
  </si>
  <si>
    <t>Ng</t>
  </si>
  <si>
    <t>Wilson</t>
  </si>
  <si>
    <t>Victor</t>
  </si>
  <si>
    <t>Erb</t>
  </si>
  <si>
    <t>Tyson</t>
  </si>
  <si>
    <t>Attila</t>
  </si>
  <si>
    <t>Kelly</t>
  </si>
  <si>
    <t>Check if fencer/Event is in Ranking</t>
  </si>
  <si>
    <t>Henri</t>
  </si>
  <si>
    <t>Sassine</t>
  </si>
  <si>
    <t>Jean Claude</t>
  </si>
  <si>
    <t>Benitah</t>
  </si>
  <si>
    <t>Weaver</t>
  </si>
  <si>
    <t>Deborah</t>
  </si>
  <si>
    <t>Danielle</t>
  </si>
  <si>
    <t>Bridger</t>
  </si>
  <si>
    <t>Fran√ßoise</t>
  </si>
  <si>
    <t>Duguay</t>
  </si>
  <si>
    <t>Antonio</t>
  </si>
  <si>
    <t>Farinaccio</t>
  </si>
  <si>
    <t>Clement</t>
  </si>
  <si>
    <t>Jujie</t>
  </si>
  <si>
    <t>Luan</t>
  </si>
  <si>
    <t>Labrie</t>
  </si>
  <si>
    <t>Fernando</t>
  </si>
  <si>
    <t>Gazzola</t>
  </si>
  <si>
    <t>Tatu</t>
  </si>
  <si>
    <t>Weese</t>
  </si>
  <si>
    <t>Guillaume</t>
  </si>
  <si>
    <t>Gasparri</t>
  </si>
  <si>
    <t>Kerin</t>
  </si>
  <si>
    <t>ayach</t>
  </si>
  <si>
    <t>Bounachada</t>
  </si>
  <si>
    <t>Kristan</t>
  </si>
  <si>
    <t>nicolae</t>
  </si>
  <si>
    <t>Esther</t>
  </si>
  <si>
    <t>Lapointe</t>
  </si>
  <si>
    <t>Verdon</t>
  </si>
  <si>
    <t>Casey</t>
  </si>
  <si>
    <t>Huang</t>
  </si>
  <si>
    <t>Frederic</t>
  </si>
  <si>
    <t>Fabry</t>
  </si>
  <si>
    <t>Annie Yan</t>
  </si>
  <si>
    <t>SUN</t>
  </si>
  <si>
    <t>Blizzard</t>
  </si>
  <si>
    <t>McFadden</t>
  </si>
  <si>
    <t>Patrice</t>
  </si>
  <si>
    <t>Farooq</t>
  </si>
  <si>
    <t>Habib</t>
  </si>
  <si>
    <t>Rochefort</t>
  </si>
  <si>
    <t>MATSON</t>
  </si>
  <si>
    <t>Rose</t>
  </si>
  <si>
    <t>Graham</t>
  </si>
  <si>
    <t>Castelli</t>
  </si>
  <si>
    <t>Robinson</t>
  </si>
  <si>
    <t>Genevi√®ve</t>
  </si>
  <si>
    <t>Boudrias</t>
  </si>
  <si>
    <t>Julien</t>
  </si>
  <si>
    <t>Davy</t>
  </si>
  <si>
    <t>Cathy</t>
  </si>
  <si>
    <t>Huan Qiang</t>
  </si>
  <si>
    <t>Hu</t>
  </si>
  <si>
    <t>eric</t>
  </si>
  <si>
    <t>menu</t>
  </si>
  <si>
    <t>Wee</t>
  </si>
  <si>
    <t>Max</t>
  </si>
  <si>
    <t>Wiriath</t>
  </si>
  <si>
    <t>Wick</t>
  </si>
  <si>
    <t>S√©bastien</t>
  </si>
  <si>
    <t>Melan√ßon</t>
  </si>
  <si>
    <t>Chen</t>
  </si>
  <si>
    <t>Xu</t>
  </si>
  <si>
    <t>Gino</t>
  </si>
  <si>
    <t>Maniacco</t>
  </si>
  <si>
    <t>Carl</t>
  </si>
  <si>
    <t>Smyk</t>
  </si>
  <si>
    <t>Castonguay</t>
  </si>
  <si>
    <t>Michel</t>
  </si>
  <si>
    <t>Dagenais-P√©russe</t>
  </si>
  <si>
    <t>Suzanne</t>
  </si>
  <si>
    <t>Vogt</t>
  </si>
  <si>
    <t>Guitard</t>
  </si>
  <si>
    <t>Tomy</t>
  </si>
  <si>
    <t>Linteau</t>
  </si>
  <si>
    <t>Christina</t>
  </si>
  <si>
    <t>Geoff</t>
  </si>
  <si>
    <t>Cole</t>
  </si>
  <si>
    <t>Sergey</t>
  </si>
  <si>
    <t>Caulfield</t>
  </si>
  <si>
    <t>Vitor</t>
  </si>
  <si>
    <t>Falleiros</t>
  </si>
  <si>
    <t>Anna</t>
  </si>
  <si>
    <t>Bulanova</t>
  </si>
  <si>
    <t>Kim</t>
  </si>
  <si>
    <t>brian</t>
  </si>
  <si>
    <t>harvey</t>
  </si>
  <si>
    <t>St-Pierre</t>
  </si>
  <si>
    <t>Kevin Zhefeng</t>
  </si>
  <si>
    <t>Liu</t>
  </si>
  <si>
    <t>Atienza</t>
  </si>
  <si>
    <t>WEI-LUN</t>
  </si>
  <si>
    <t>DAI</t>
  </si>
  <si>
    <t>Rioux</t>
  </si>
  <si>
    <t>CAN</t>
  </si>
  <si>
    <t>Alphonse</t>
  </si>
  <si>
    <t>Myldred</t>
  </si>
  <si>
    <t>Jean-Francois</t>
  </si>
  <si>
    <t>Beardsworth</t>
  </si>
  <si>
    <t>Justyna</t>
  </si>
  <si>
    <t>Belmonte</t>
  </si>
  <si>
    <t>Manuel</t>
  </si>
  <si>
    <t>Bernes</t>
  </si>
  <si>
    <t>Kitty</t>
  </si>
  <si>
    <t>jerome</t>
  </si>
  <si>
    <t>Brassard</t>
  </si>
  <si>
    <t>Jenny</t>
  </si>
  <si>
    <t>Burton</t>
  </si>
  <si>
    <t>Fr√©d√©ric</t>
  </si>
  <si>
    <t>Buzatu</t>
  </si>
  <si>
    <t>Petrino</t>
  </si>
  <si>
    <t>Cabana</t>
  </si>
  <si>
    <t>Cadar</t>
  </si>
  <si>
    <t>Cando</t>
  </si>
  <si>
    <t>Israel</t>
  </si>
  <si>
    <t>Cardyn</t>
  </si>
  <si>
    <t>Jacques</t>
  </si>
  <si>
    <t>Si</t>
  </si>
  <si>
    <t>Chin</t>
  </si>
  <si>
    <t>Tyrone</t>
  </si>
  <si>
    <t>Chiu</t>
  </si>
  <si>
    <t>Isma</t>
  </si>
  <si>
    <t>Chouinard</t>
  </si>
  <si>
    <t>Jean-Marc</t>
  </si>
  <si>
    <t>Copeland</t>
  </si>
  <si>
    <t>Matthew</t>
  </si>
  <si>
    <t>Coulombe</t>
  </si>
  <si>
    <t>Creusot</t>
  </si>
  <si>
    <t>Cromie</t>
  </si>
  <si>
    <t>Crozier</t>
  </si>
  <si>
    <t>Dagenais</t>
  </si>
  <si>
    <t>Daher</t>
  </si>
  <si>
    <t>Dall'Omo</t>
  </si>
  <si>
    <t>delpech</t>
  </si>
  <si>
    <t>sandra</t>
  </si>
  <si>
    <t>Judit</t>
  </si>
  <si>
    <t>Draude</t>
  </si>
  <si>
    <t>dubray</t>
  </si>
  <si>
    <t>olivier</t>
  </si>
  <si>
    <t>Emanuel</t>
  </si>
  <si>
    <t>Marty</t>
  </si>
  <si>
    <t>Fabbro</t>
  </si>
  <si>
    <t>Finter</t>
  </si>
  <si>
    <t>Fister-Stoga</t>
  </si>
  <si>
    <t>Flach</t>
  </si>
  <si>
    <t>Volker</t>
  </si>
  <si>
    <t>Fokine</t>
  </si>
  <si>
    <t>Gaudreault</t>
  </si>
  <si>
    <t>Goodwin</t>
  </si>
  <si>
    <t>Sally</t>
  </si>
  <si>
    <t>Griffin</t>
  </si>
  <si>
    <t>Maureen</t>
  </si>
  <si>
    <t>groulx</t>
  </si>
  <si>
    <t>marie-nicole</t>
  </si>
  <si>
    <t>Guay</t>
  </si>
  <si>
    <t>Pierre-Yves</t>
  </si>
  <si>
    <t>guichaoua</t>
  </si>
  <si>
    <t>sylvie</t>
  </si>
  <si>
    <t>Jean-Philippe</t>
  </si>
  <si>
    <t>Harris</t>
  </si>
  <si>
    <t>Kirk</t>
  </si>
  <si>
    <t>Harvey</t>
  </si>
  <si>
    <t>Yves</t>
  </si>
  <si>
    <t>Jinyu</t>
  </si>
  <si>
    <t>Jaegly</t>
  </si>
  <si>
    <t>None</t>
  </si>
  <si>
    <t>Jolly</t>
  </si>
  <si>
    <t>Ann</t>
  </si>
  <si>
    <t>Keefer</t>
  </si>
  <si>
    <t>Kateryna</t>
  </si>
  <si>
    <t>Ko Heinrichs</t>
  </si>
  <si>
    <t>Derrick</t>
  </si>
  <si>
    <t>Kowalski</t>
  </si>
  <si>
    <t>Wanda</t>
  </si>
  <si>
    <t>LaGrange</t>
  </si>
  <si>
    <t>Shaun</t>
  </si>
  <si>
    <t>Minh</t>
  </si>
  <si>
    <t>Lebel</t>
  </si>
  <si>
    <t>Jake</t>
  </si>
  <si>
    <t>Jeremy Peter</t>
  </si>
  <si>
    <t>Lussier</t>
  </si>
  <si>
    <t>Jean-Martin</t>
  </si>
  <si>
    <t>Maderal</t>
  </si>
  <si>
    <t>Martel</t>
  </si>
  <si>
    <t>Marie-Jos√©e</t>
  </si>
  <si>
    <t>Sonya</t>
  </si>
  <si>
    <t>Martineau</t>
  </si>
  <si>
    <t>matte</t>
  </si>
  <si>
    <t>francois</t>
  </si>
  <si>
    <t>mayer</t>
  </si>
  <si>
    <t>gabriela</t>
  </si>
  <si>
    <t>Mengell</t>
  </si>
  <si>
    <t>Millette</t>
  </si>
  <si>
    <t>Marc-Andr√©</t>
  </si>
  <si>
    <t>Moore</t>
  </si>
  <si>
    <t>Moret</t>
  </si>
  <si>
    <t>Geraldine</t>
  </si>
  <si>
    <t>Morrow</t>
  </si>
  <si>
    <t>ouraoui</t>
  </si>
  <si>
    <t>Dalila</t>
  </si>
  <si>
    <t>Parent</t>
  </si>
  <si>
    <t>Parisien</t>
  </si>
  <si>
    <t>Pengelly</t>
  </si>
  <si>
    <t>Peros</t>
  </si>
  <si>
    <t>Perreault</t>
  </si>
  <si>
    <t>Prost</t>
  </si>
  <si>
    <t>Jacques Anthony</t>
  </si>
  <si>
    <t>Robichaud</t>
  </si>
  <si>
    <t>Gilles</t>
  </si>
  <si>
    <t>Jill</t>
  </si>
  <si>
    <t>Salvini</t>
  </si>
  <si>
    <t>Paolo</t>
  </si>
  <si>
    <t>Samandi</t>
  </si>
  <si>
    <t>Sondos</t>
  </si>
  <si>
    <t>Sanchez</t>
  </si>
  <si>
    <t>Savard</t>
  </si>
  <si>
    <t>Jean-Fran√ßois</t>
  </si>
  <si>
    <t>Schweigert</t>
  </si>
  <si>
    <t>Jody</t>
  </si>
  <si>
    <t>serotte</t>
  </si>
  <si>
    <t>eusidor</t>
  </si>
  <si>
    <t>Sinelnikov</t>
  </si>
  <si>
    <t>Evgueni</t>
  </si>
  <si>
    <t>Six</t>
  </si>
  <si>
    <t>Sweet</t>
  </si>
  <si>
    <t>Tailor</t>
  </si>
  <si>
    <t>Anant</t>
  </si>
  <si>
    <t>Tong</t>
  </si>
  <si>
    <t>Alfred</t>
  </si>
  <si>
    <t>Warman</t>
  </si>
  <si>
    <t>R</t>
  </si>
  <si>
    <t>White</t>
  </si>
  <si>
    <t>Wilkins</t>
  </si>
  <si>
    <t>Walter</t>
  </si>
  <si>
    <t>Woo</t>
  </si>
  <si>
    <t>Anita</t>
  </si>
  <si>
    <t>Yang</t>
  </si>
  <si>
    <t>Qiong</t>
  </si>
  <si>
    <t>Yonza</t>
  </si>
  <si>
    <t>Malgorzata</t>
  </si>
  <si>
    <t>Zaltsberg</t>
  </si>
  <si>
    <t>Nir</t>
  </si>
  <si>
    <t>zhang</t>
  </si>
  <si>
    <t>ci</t>
  </si>
  <si>
    <t>Amélie</t>
  </si>
  <si>
    <t>CFF #</t>
  </si>
  <si>
    <t>Yip</t>
  </si>
  <si>
    <t>C06-1525</t>
  </si>
  <si>
    <t>C18-1622</t>
  </si>
  <si>
    <t>C14-0437</t>
  </si>
  <si>
    <t>C16-1969</t>
  </si>
  <si>
    <t>C06-0402</t>
  </si>
  <si>
    <t>C15-0038</t>
  </si>
  <si>
    <t>C06-3216</t>
  </si>
  <si>
    <t>C09-3073</t>
  </si>
  <si>
    <t>C13-1513</t>
  </si>
  <si>
    <t>C18-0352</t>
  </si>
  <si>
    <t>C06-0172</t>
  </si>
  <si>
    <t>C08-0404</t>
  </si>
  <si>
    <t>C17-0442</t>
  </si>
  <si>
    <t>C12-1598</t>
  </si>
  <si>
    <t>C07-0718</t>
  </si>
  <si>
    <t>C08-0748</t>
  </si>
  <si>
    <t>C14-0805</t>
  </si>
  <si>
    <t>C06-0032</t>
  </si>
  <si>
    <t>C18-0452</t>
  </si>
  <si>
    <t>C08-1420</t>
  </si>
  <si>
    <t>C06-0503</t>
  </si>
  <si>
    <t>C11-0024</t>
  </si>
  <si>
    <t>C15-1442</t>
  </si>
  <si>
    <t>C12-1977</t>
  </si>
  <si>
    <t>C17-0010</t>
  </si>
  <si>
    <t>C15-0749</t>
  </si>
  <si>
    <t>C12-1609</t>
  </si>
  <si>
    <t>C15-2221</t>
  </si>
  <si>
    <t>C18-1773</t>
  </si>
  <si>
    <t>C07-1359</t>
  </si>
  <si>
    <t>C06-0881</t>
  </si>
  <si>
    <t>C06-0267</t>
  </si>
  <si>
    <t>C11-0020</t>
  </si>
  <si>
    <t>C15-1276</t>
  </si>
  <si>
    <t>C09-1727</t>
  </si>
  <si>
    <t>C12-0486</t>
  </si>
  <si>
    <t>C19-1072</t>
  </si>
  <si>
    <t>C06-1510</t>
  </si>
  <si>
    <t>C06-0496</t>
  </si>
  <si>
    <t>C16-1525</t>
  </si>
  <si>
    <t>C13-0031</t>
  </si>
  <si>
    <t>C11-1096</t>
  </si>
  <si>
    <t>C16-0066</t>
  </si>
  <si>
    <t>C11-0555</t>
  </si>
  <si>
    <t>C08-1654</t>
  </si>
  <si>
    <t>C06-2787</t>
  </si>
  <si>
    <t>C10-0480</t>
  </si>
  <si>
    <t>C13-1208</t>
  </si>
  <si>
    <t>C16-0948</t>
  </si>
  <si>
    <t>C15-1566</t>
  </si>
  <si>
    <t>C10-1719</t>
  </si>
  <si>
    <t>C07-0590</t>
  </si>
  <si>
    <t>C18-1673</t>
  </si>
  <si>
    <t>C08-3026</t>
  </si>
  <si>
    <t>C17-0107</t>
  </si>
  <si>
    <t>C06-0371</t>
  </si>
  <si>
    <t>Country</t>
  </si>
  <si>
    <t>C06-1861</t>
  </si>
  <si>
    <t>C19-1037</t>
  </si>
  <si>
    <t>C17-0750</t>
  </si>
  <si>
    <t>Veronika</t>
  </si>
  <si>
    <t>daviault</t>
  </si>
  <si>
    <t>Ostrowski</t>
  </si>
  <si>
    <t>Boismenu</t>
  </si>
  <si>
    <t>Kingsman</t>
  </si>
  <si>
    <t>Mahaney</t>
  </si>
  <si>
    <t>Monica</t>
  </si>
  <si>
    <t>Besquet</t>
  </si>
  <si>
    <t>Jean-Michel</t>
  </si>
  <si>
    <t>Dermott</t>
  </si>
  <si>
    <t>Walt</t>
  </si>
  <si>
    <t>Fong</t>
  </si>
  <si>
    <t>Gordon</t>
  </si>
  <si>
    <t>Lu</t>
  </si>
  <si>
    <t>Alice</t>
  </si>
  <si>
    <t>Xing</t>
  </si>
  <si>
    <t>You Hua</t>
  </si>
  <si>
    <t>Beaudoin</t>
  </si>
  <si>
    <t>Leroux</t>
  </si>
  <si>
    <t>Dany</t>
  </si>
  <si>
    <t>Marks</t>
  </si>
  <si>
    <t>Darren</t>
  </si>
  <si>
    <t>Theriault</t>
  </si>
  <si>
    <t>ApSimon</t>
  </si>
  <si>
    <t>kuznetsov</t>
  </si>
  <si>
    <t>alexey</t>
  </si>
  <si>
    <t>Minifie</t>
  </si>
  <si>
    <t>Alison</t>
  </si>
  <si>
    <t>van Heerden</t>
  </si>
  <si>
    <t>de Lange</t>
  </si>
  <si>
    <t>Arie</t>
  </si>
  <si>
    <t>Stewart</t>
  </si>
  <si>
    <t>Couderc</t>
  </si>
  <si>
    <t>Laurent</t>
  </si>
  <si>
    <t>Lee Chang</t>
  </si>
  <si>
    <t>Herb</t>
  </si>
  <si>
    <t>Arseneault</t>
  </si>
  <si>
    <t>liu</t>
  </si>
  <si>
    <t>enmin</t>
  </si>
  <si>
    <t>Schmidt</t>
  </si>
  <si>
    <t>Jakob</t>
  </si>
  <si>
    <t>Lefebvre</t>
  </si>
  <si>
    <t>Visnjic</t>
  </si>
  <si>
    <t>Petar</t>
  </si>
  <si>
    <t>Ashby</t>
  </si>
  <si>
    <t>Jacqueline</t>
  </si>
  <si>
    <t>Bogdan</t>
  </si>
  <si>
    <t>Caslick</t>
  </si>
  <si>
    <t>Waller</t>
  </si>
  <si>
    <t>Binsted</t>
  </si>
  <si>
    <t>Lacelle</t>
  </si>
  <si>
    <t>Sonia</t>
  </si>
  <si>
    <t>Lippman</t>
  </si>
  <si>
    <t>Chi</t>
  </si>
  <si>
    <t>tancrez</t>
  </si>
  <si>
    <t>sebastien</t>
  </si>
  <si>
    <t>Walton</t>
  </si>
  <si>
    <t>Trent</t>
  </si>
  <si>
    <t>Belkina</t>
  </si>
  <si>
    <t>Katya</t>
  </si>
  <si>
    <t>Melo</t>
  </si>
  <si>
    <t>sun</t>
  </si>
  <si>
    <t>changhong</t>
  </si>
  <si>
    <t>Marie-Claire</t>
  </si>
  <si>
    <t>Jin</t>
  </si>
  <si>
    <t>Ko</t>
  </si>
  <si>
    <t>Derek</t>
  </si>
  <si>
    <t>Sun</t>
  </si>
  <si>
    <t>Tianqi</t>
  </si>
  <si>
    <t>Card</t>
  </si>
  <si>
    <t>Glinker</t>
  </si>
  <si>
    <t>Bonneau</t>
  </si>
  <si>
    <t>Marie-Eve</t>
  </si>
  <si>
    <t>Boyce</t>
  </si>
  <si>
    <t>Nick</t>
  </si>
  <si>
    <t>Drolet</t>
  </si>
  <si>
    <t>Goodspeed</t>
  </si>
  <si>
    <t>Bonnie</t>
  </si>
  <si>
    <t>Miller</t>
  </si>
  <si>
    <t>Christopher</t>
  </si>
  <si>
    <t>Pinard</t>
  </si>
  <si>
    <t>Justin</t>
  </si>
  <si>
    <t>Desrosiers</t>
  </si>
  <si>
    <t>KIM</t>
  </si>
  <si>
    <t>DOHOON</t>
  </si>
  <si>
    <t>Marcil</t>
  </si>
  <si>
    <t>Oprisan</t>
  </si>
  <si>
    <t>Vallieres</t>
  </si>
  <si>
    <t>YUAN</t>
  </si>
  <si>
    <t>LI</t>
  </si>
  <si>
    <t>Chartrand</t>
  </si>
  <si>
    <t>St-Laurent</t>
  </si>
  <si>
    <t>Ning</t>
  </si>
  <si>
    <t>Afshar</t>
  </si>
  <si>
    <t>Karan</t>
  </si>
  <si>
    <t>Boisse</t>
  </si>
  <si>
    <t>Hyvrier</t>
  </si>
  <si>
    <t>Cl√©ment</t>
  </si>
  <si>
    <t>Nazarov</t>
  </si>
  <si>
    <t>Shen</t>
  </si>
  <si>
    <t>weiwei</t>
  </si>
  <si>
    <t>Yu</t>
  </si>
  <si>
    <t>Lilian</t>
  </si>
  <si>
    <t>Everett</t>
  </si>
  <si>
    <t>Ito</t>
  </si>
  <si>
    <t>Yi Feng</t>
  </si>
  <si>
    <t>Alamy</t>
  </si>
  <si>
    <t>Marie-Christine</t>
  </si>
  <si>
    <t>Bardier</t>
  </si>
  <si>
    <t>Natalia</t>
  </si>
  <si>
    <t>Beauchemin</t>
  </si>
  <si>
    <t>Melanie</t>
  </si>
  <si>
    <t>Cheung</t>
  </si>
  <si>
    <t>Clarke</t>
  </si>
  <si>
    <t>Collins</t>
  </si>
  <si>
    <t>Yaojiang</t>
  </si>
  <si>
    <t>Johnsen</t>
  </si>
  <si>
    <t>Nina</t>
  </si>
  <si>
    <t>Jaeku</t>
  </si>
  <si>
    <t>MacDonald</t>
  </si>
  <si>
    <t>Rissiek</t>
  </si>
  <si>
    <t>Markus</t>
  </si>
  <si>
    <t>Jordan</t>
  </si>
  <si>
    <t>Sutherland</t>
  </si>
  <si>
    <t>Nikki</t>
  </si>
  <si>
    <t>C18-1211</t>
  </si>
  <si>
    <t>C21-3409</t>
  </si>
  <si>
    <t>C16-1508</t>
  </si>
  <si>
    <t>C21-3579</t>
  </si>
  <si>
    <t>C06-2409</t>
  </si>
  <si>
    <t>C07-0941</t>
  </si>
  <si>
    <t>C06-3409</t>
  </si>
  <si>
    <t>C06-0316</t>
  </si>
  <si>
    <t>C21-4810</t>
  </si>
  <si>
    <t>C14-0257</t>
  </si>
  <si>
    <t>C08-2144</t>
  </si>
  <si>
    <t>C06-0591</t>
  </si>
  <si>
    <t>C06-1107</t>
  </si>
  <si>
    <t>C06-1595</t>
  </si>
  <si>
    <t>C06-3380</t>
  </si>
  <si>
    <t>C06-1293</t>
  </si>
  <si>
    <t>C07-0804</t>
  </si>
  <si>
    <t>C21-4210</t>
  </si>
  <si>
    <t>C21-3386</t>
  </si>
  <si>
    <t>C18-0003</t>
  </si>
  <si>
    <t>C06-0264</t>
  </si>
  <si>
    <t>C06-1060</t>
  </si>
  <si>
    <t>C06-1282</t>
  </si>
  <si>
    <t>C21-3438</t>
  </si>
  <si>
    <t>C06-0844</t>
  </si>
  <si>
    <t>C06-3727</t>
  </si>
  <si>
    <t>C06-1571</t>
  </si>
  <si>
    <t>C06-0625</t>
  </si>
  <si>
    <t>C19-1292</t>
  </si>
  <si>
    <t>C21-4682</t>
  </si>
  <si>
    <t>C21-2882</t>
  </si>
  <si>
    <t>C07-1173</t>
  </si>
  <si>
    <t>C06-2090</t>
  </si>
  <si>
    <t>C06-1196</t>
  </si>
  <si>
    <t>C09-2726</t>
  </si>
  <si>
    <t>C18-1103</t>
  </si>
  <si>
    <t>C21-2843</t>
  </si>
  <si>
    <t>C21-4715</t>
  </si>
  <si>
    <t>C06-0038</t>
  </si>
  <si>
    <t>C07-1702</t>
  </si>
  <si>
    <t>C06-0611</t>
  </si>
  <si>
    <t>C21-3453</t>
  </si>
  <si>
    <t>C12-2355</t>
  </si>
  <si>
    <t>C20-2185</t>
  </si>
  <si>
    <t>C06-0075</t>
  </si>
  <si>
    <t>C06-0444</t>
  </si>
  <si>
    <t>C21-4708</t>
  </si>
  <si>
    <t>C21-4062</t>
  </si>
  <si>
    <t>C18-2037</t>
  </si>
  <si>
    <t>C21-3808</t>
  </si>
  <si>
    <t>C10-1031</t>
  </si>
  <si>
    <t>C14-0012</t>
  </si>
  <si>
    <t>C21-4048</t>
  </si>
  <si>
    <t>C06-2590</t>
  </si>
  <si>
    <t>C17-0126</t>
  </si>
  <si>
    <t>C06-0248</t>
  </si>
  <si>
    <t>C17-0216</t>
  </si>
  <si>
    <t>C08-2073</t>
  </si>
  <si>
    <t>C07-1193</t>
  </si>
  <si>
    <t>C06-0515</t>
  </si>
  <si>
    <t>C06-0219</t>
  </si>
  <si>
    <t>C14-0697</t>
  </si>
  <si>
    <t>C21-3665</t>
  </si>
  <si>
    <t>C18-0583</t>
  </si>
  <si>
    <t>C21-2770</t>
  </si>
  <si>
    <t>C06-0017</t>
  </si>
  <si>
    <t>C11-0436</t>
  </si>
  <si>
    <t>C20-2646</t>
  </si>
  <si>
    <t>C21-2887</t>
  </si>
  <si>
    <t>C20-2736</t>
  </si>
  <si>
    <t>C20-2741</t>
  </si>
  <si>
    <t>C19-1967</t>
  </si>
  <si>
    <t>C06-1592</t>
  </si>
  <si>
    <t>C06-0365</t>
  </si>
  <si>
    <t>C21-3601</t>
  </si>
  <si>
    <t>C21-3966</t>
  </si>
  <si>
    <t>C10-1030</t>
  </si>
  <si>
    <t>C19-1182</t>
  </si>
  <si>
    <t>C21-4042</t>
  </si>
  <si>
    <t>C09-2004</t>
  </si>
  <si>
    <t>C07-0488</t>
  </si>
  <si>
    <t>C06-0301</t>
  </si>
  <si>
    <t>C11-0963</t>
  </si>
  <si>
    <t>C21-4273</t>
  </si>
  <si>
    <t>C06-0479</t>
  </si>
  <si>
    <t>C12-1254</t>
  </si>
  <si>
    <t>C06-1145</t>
  </si>
  <si>
    <t>C15-1285</t>
  </si>
  <si>
    <t>C21-3744</t>
  </si>
  <si>
    <t>C08-2710</t>
  </si>
  <si>
    <t>C19-1540</t>
  </si>
  <si>
    <t>C21-3451</t>
  </si>
  <si>
    <t>C21-2889</t>
  </si>
  <si>
    <t>C08-2263</t>
  </si>
  <si>
    <t>C06-2229</t>
  </si>
  <si>
    <t>C07-0936</t>
  </si>
  <si>
    <t>C21-3523</t>
  </si>
  <si>
    <t>C08-0140</t>
  </si>
  <si>
    <t>C19-1181</t>
  </si>
  <si>
    <t>C19-1534</t>
  </si>
  <si>
    <t>C06-0529</t>
  </si>
  <si>
    <t>C21-3982</t>
  </si>
  <si>
    <t>C21-4877</t>
  </si>
  <si>
    <t>C19-1701</t>
  </si>
  <si>
    <t>C17-0205</t>
  </si>
  <si>
    <t>C09-1183</t>
  </si>
  <si>
    <t>C20-2218</t>
  </si>
  <si>
    <t>C06-4420</t>
  </si>
  <si>
    <t>C15-0434</t>
  </si>
  <si>
    <t>C06-0827</t>
  </si>
  <si>
    <t>C16-0498</t>
  </si>
  <si>
    <t>C21-3137</t>
  </si>
  <si>
    <t>C17-1385</t>
  </si>
  <si>
    <t>C18-0044</t>
  </si>
  <si>
    <t>C21-3110</t>
  </si>
  <si>
    <t>C21-2988</t>
  </si>
  <si>
    <t>C21-2795</t>
  </si>
  <si>
    <t>C18-0487</t>
  </si>
  <si>
    <t>C17-1187</t>
  </si>
  <si>
    <t>C06-3565</t>
  </si>
  <si>
    <t>C08-1123</t>
  </si>
  <si>
    <t>C17-0017</t>
  </si>
  <si>
    <t>C19-1908</t>
  </si>
  <si>
    <t>C18-0441</t>
  </si>
  <si>
    <t>C06-3725</t>
  </si>
  <si>
    <t>C21-2766</t>
  </si>
  <si>
    <t>C06-0191</t>
  </si>
  <si>
    <t>C07-0489</t>
  </si>
  <si>
    <t>C11-0776</t>
  </si>
  <si>
    <t>C16-1446</t>
  </si>
  <si>
    <t>C21-3524</t>
  </si>
  <si>
    <t>C19-0437</t>
  </si>
  <si>
    <t>C19-1065</t>
  </si>
  <si>
    <t>C19-0540</t>
  </si>
  <si>
    <t>C06-0436</t>
  </si>
  <si>
    <t>C15-0975</t>
  </si>
  <si>
    <t>C21-4865</t>
  </si>
  <si>
    <t>C20-2670</t>
  </si>
  <si>
    <t>C21-3133</t>
  </si>
  <si>
    <t>C19-0575</t>
  </si>
  <si>
    <t>C17-0558</t>
  </si>
  <si>
    <t>C21-5097</t>
  </si>
  <si>
    <t>C21-3474</t>
  </si>
  <si>
    <t>C18-0958</t>
  </si>
  <si>
    <t>C09-0913</t>
  </si>
  <si>
    <t>C20-2212</t>
  </si>
  <si>
    <t>C21-3974</t>
  </si>
  <si>
    <t>C12-1887</t>
  </si>
  <si>
    <t>C21-3335</t>
  </si>
  <si>
    <t>C14-0523</t>
  </si>
  <si>
    <t>C06-0202</t>
  </si>
  <si>
    <t>C16-1971</t>
  </si>
  <si>
    <t>C21-3429</t>
  </si>
  <si>
    <t>C17-1598</t>
  </si>
  <si>
    <t>C21-4028</t>
  </si>
  <si>
    <t>C14-0675</t>
  </si>
  <si>
    <t>C21-5057</t>
  </si>
  <si>
    <t>C12-2055</t>
  </si>
  <si>
    <t>C06-1061</t>
  </si>
  <si>
    <t>C21-4230</t>
  </si>
  <si>
    <t>C08-0863</t>
  </si>
  <si>
    <t>C19-2043</t>
  </si>
  <si>
    <t>C06-0009</t>
  </si>
  <si>
    <t>C17-1849</t>
  </si>
  <si>
    <t>C21-3038</t>
  </si>
  <si>
    <t>C17-0781</t>
  </si>
  <si>
    <t>C21-4142</t>
  </si>
  <si>
    <t>C06-0571</t>
  </si>
  <si>
    <t>C09-0025</t>
  </si>
  <si>
    <t>C17-0569</t>
  </si>
  <si>
    <t>C21-3736</t>
  </si>
  <si>
    <t>C17-0716</t>
  </si>
  <si>
    <t>C21-3159</t>
  </si>
  <si>
    <t>C21-3711</t>
  </si>
  <si>
    <t>C11-0008</t>
  </si>
  <si>
    <t>C18-0624</t>
  </si>
  <si>
    <t>C21-5161</t>
  </si>
  <si>
    <t>C21-2862</t>
  </si>
  <si>
    <t>C19-1396</t>
  </si>
  <si>
    <t>C17-0891</t>
  </si>
  <si>
    <t>C08-0666</t>
  </si>
  <si>
    <t>C16-1659</t>
  </si>
  <si>
    <t>C21-3008</t>
  </si>
  <si>
    <t>C21-3086</t>
  </si>
  <si>
    <t>C15-0120</t>
  </si>
  <si>
    <t>C06-0799</t>
  </si>
  <si>
    <t>C15-0058</t>
  </si>
  <si>
    <t>C20-2650</t>
  </si>
  <si>
    <t>C18-0037</t>
  </si>
  <si>
    <t>C19-0920</t>
  </si>
  <si>
    <t>C21-4817</t>
  </si>
  <si>
    <t>C14-1449</t>
  </si>
  <si>
    <t>C21-4957</t>
  </si>
  <si>
    <t>C18-1896</t>
  </si>
  <si>
    <t>C09-2529</t>
  </si>
  <si>
    <t>C19-0880</t>
  </si>
  <si>
    <t>C21-3485</t>
  </si>
  <si>
    <t>C08-0040</t>
  </si>
  <si>
    <t>C06-1462</t>
  </si>
  <si>
    <t>C21-3843</t>
  </si>
  <si>
    <t>C17-0182</t>
  </si>
  <si>
    <t>C12-1256</t>
  </si>
  <si>
    <t>C21-3762</t>
  </si>
  <si>
    <t>C20-2408</t>
  </si>
  <si>
    <t>C16-0563</t>
  </si>
  <si>
    <t>C13-1226</t>
  </si>
  <si>
    <t>C21-3892</t>
  </si>
  <si>
    <t>C21-4780</t>
  </si>
  <si>
    <t>C21-3416</t>
  </si>
  <si>
    <t>C17-1337</t>
  </si>
  <si>
    <t>C09-0774</t>
  </si>
  <si>
    <t>C15-0253</t>
  </si>
  <si>
    <t>C18-0366</t>
  </si>
  <si>
    <t>C06-0177</t>
  </si>
  <si>
    <t>C08-0782</t>
  </si>
  <si>
    <t>C14-0814</t>
  </si>
  <si>
    <t>C21-4872</t>
  </si>
  <si>
    <t>C21-5087</t>
  </si>
  <si>
    <t>C21-3840</t>
  </si>
  <si>
    <t>C21-3695</t>
  </si>
  <si>
    <t>C06-0067</t>
  </si>
  <si>
    <t>C06-3502</t>
  </si>
  <si>
    <t>C21-2798</t>
  </si>
  <si>
    <t>C21-4733</t>
  </si>
  <si>
    <t>C21-4705</t>
  </si>
  <si>
    <t>C06-0356</t>
  </si>
  <si>
    <t>C18-1244, C18-1244</t>
  </si>
  <si>
    <t>C20-2526</t>
  </si>
  <si>
    <t>C20-2379</t>
  </si>
  <si>
    <t>C21-4753</t>
  </si>
  <si>
    <t>C20-2644</t>
  </si>
  <si>
    <t>C06-0403</t>
  </si>
  <si>
    <t>C21-3533</t>
  </si>
  <si>
    <t>C21-3396</t>
  </si>
  <si>
    <t>C20-2640</t>
  </si>
  <si>
    <t>C18-0279</t>
  </si>
  <si>
    <t>C21-4257</t>
  </si>
  <si>
    <t>C21-2852</t>
  </si>
  <si>
    <t>C20-2283</t>
  </si>
  <si>
    <t>C11-0965</t>
  </si>
  <si>
    <t>C21-4056</t>
  </si>
  <si>
    <t>C21-3964</t>
  </si>
  <si>
    <t>C18-0716</t>
  </si>
  <si>
    <t>C13-1479</t>
  </si>
  <si>
    <t>C17-1809</t>
  </si>
  <si>
    <t>C21-2820</t>
  </si>
  <si>
    <t>C18-1647</t>
  </si>
  <si>
    <t>C21-4287</t>
  </si>
  <si>
    <t>C21-2958</t>
  </si>
  <si>
    <t>C17-0388</t>
  </si>
  <si>
    <t>C21-3738</t>
  </si>
  <si>
    <t>C21-3657</t>
  </si>
  <si>
    <t>C19-0714</t>
  </si>
  <si>
    <t>C19-1684</t>
  </si>
  <si>
    <t>C19-1672</t>
  </si>
  <si>
    <t>C16-0981</t>
  </si>
  <si>
    <t>C20-2181</t>
  </si>
  <si>
    <t>C21-3482</t>
  </si>
  <si>
    <t>C21-3333</t>
  </si>
  <si>
    <t>C20-2223</t>
  </si>
  <si>
    <t>C21-4212</t>
  </si>
  <si>
    <t>C21-3445</t>
  </si>
  <si>
    <t>C18-1442</t>
  </si>
  <si>
    <t>C19-1673</t>
  </si>
  <si>
    <t>C11-0933</t>
  </si>
  <si>
    <t>C20-2418</t>
  </si>
  <si>
    <t>C21-3779</t>
  </si>
  <si>
    <t>C21-4084</t>
  </si>
  <si>
    <t>C18-0841</t>
  </si>
  <si>
    <t>C20-2396</t>
  </si>
  <si>
    <t>C19-1305</t>
  </si>
  <si>
    <t>C16-0301</t>
  </si>
  <si>
    <t>C06-0554</t>
  </si>
  <si>
    <t>C21-2916</t>
  </si>
  <si>
    <t>C19-1251</t>
  </si>
  <si>
    <t>C16-0327</t>
  </si>
  <si>
    <t>C21-3536</t>
  </si>
  <si>
    <t>C06-0315</t>
  </si>
  <si>
    <t>C14-0061</t>
  </si>
  <si>
    <t>C19-1906</t>
  </si>
  <si>
    <t>C06-0041</t>
  </si>
  <si>
    <t>C21-3034</t>
  </si>
  <si>
    <t>C19-1126</t>
  </si>
  <si>
    <t>C21-4203</t>
  </si>
  <si>
    <t>C21-4040</t>
  </si>
  <si>
    <t>C21-4720</t>
  </si>
  <si>
    <t>C18-1202</t>
  </si>
  <si>
    <t>C16-0361</t>
  </si>
  <si>
    <t>C21-3009</t>
  </si>
  <si>
    <t>C21-2981</t>
  </si>
  <si>
    <t>C21-4206</t>
  </si>
  <si>
    <t>C21-3150</t>
  </si>
  <si>
    <t>C06-4434</t>
  </si>
  <si>
    <t>C06-1112</t>
  </si>
  <si>
    <t>C21-4199</t>
  </si>
  <si>
    <t>C12-2050</t>
  </si>
  <si>
    <t>C06-0040</t>
  </si>
  <si>
    <t>C18-1759</t>
  </si>
  <si>
    <t>C21-3141</t>
  </si>
  <si>
    <t>C21-3952</t>
  </si>
  <si>
    <t>C21-4716</t>
  </si>
  <si>
    <t>C18-2028</t>
  </si>
  <si>
    <t>C19-2033</t>
  </si>
  <si>
    <t>C21-2969</t>
  </si>
  <si>
    <t>C21-3481</t>
  </si>
  <si>
    <t>C21-5044</t>
  </si>
  <si>
    <t>C21-5172</t>
  </si>
  <si>
    <t>C21-3951</t>
  </si>
  <si>
    <t>C20-2682</t>
  </si>
  <si>
    <t>C21-3187</t>
  </si>
  <si>
    <t>C21-3334</t>
  </si>
  <si>
    <t>C21-4781</t>
  </si>
  <si>
    <t>C15-0987</t>
  </si>
  <si>
    <t>C21-3504</t>
  </si>
  <si>
    <t>C19-1449</t>
  </si>
  <si>
    <t>C18-0048</t>
  </si>
  <si>
    <t>C21-4169</t>
  </si>
  <si>
    <t>C19-1273</t>
  </si>
  <si>
    <t>C20-2364</t>
  </si>
  <si>
    <t>C06-3292</t>
  </si>
  <si>
    <t>C19-1218</t>
  </si>
  <si>
    <t>C16-1160</t>
  </si>
  <si>
    <t>C21-2864</t>
  </si>
  <si>
    <t>C21-4688</t>
  </si>
  <si>
    <t>C21-3893</t>
  </si>
  <si>
    <t>C21-3948</t>
  </si>
  <si>
    <t>C21-5053</t>
  </si>
  <si>
    <t>C21-3594</t>
  </si>
  <si>
    <t>C18-0585</t>
  </si>
  <si>
    <t>C18-1271</t>
  </si>
  <si>
    <t>C19-0751</t>
  </si>
  <si>
    <t>C18-0080</t>
  </si>
  <si>
    <t>C20-2738</t>
  </si>
  <si>
    <t>C21-3832</t>
  </si>
  <si>
    <t>C06-1162</t>
  </si>
  <si>
    <t>C18-1206</t>
  </si>
  <si>
    <t>C21-3142</t>
  </si>
  <si>
    <t>C19-2039</t>
  </si>
  <si>
    <t>C21-3479</t>
  </si>
  <si>
    <t>C20-2444</t>
  </si>
  <si>
    <t>C21-3691</t>
  </si>
  <si>
    <t>C17-1660</t>
  </si>
  <si>
    <t>C19-0648</t>
  </si>
  <si>
    <t>C18-1957</t>
  </si>
  <si>
    <t>C17-1550</t>
  </si>
  <si>
    <t>C18-1192</t>
  </si>
  <si>
    <t>C21-3473</t>
  </si>
  <si>
    <t>C06-1911</t>
  </si>
  <si>
    <t>C18-1336</t>
  </si>
  <si>
    <t>C16-0299</t>
  </si>
  <si>
    <t>C13-1022</t>
  </si>
  <si>
    <t>C14-1022</t>
  </si>
  <si>
    <t>C21-2846</t>
  </si>
  <si>
    <t>C11-0553</t>
  </si>
  <si>
    <t>C21-5026</t>
  </si>
  <si>
    <t>C21-5051</t>
  </si>
  <si>
    <t>C21-3845</t>
  </si>
  <si>
    <t>C16-0494</t>
  </si>
  <si>
    <t>C20-2653</t>
  </si>
  <si>
    <t>C21-4683</t>
  </si>
  <si>
    <t>C06-0002</t>
  </si>
  <si>
    <t>C18-0732</t>
  </si>
  <si>
    <t>C07-2426</t>
  </si>
  <si>
    <t>C17-0104</t>
  </si>
  <si>
    <t>C15-0042</t>
  </si>
  <si>
    <t>C21-4835</t>
  </si>
  <si>
    <t>C21-3710</t>
  </si>
  <si>
    <t>C19-1127</t>
  </si>
  <si>
    <t>C21-5120</t>
  </si>
  <si>
    <t>C21-4728</t>
  </si>
  <si>
    <t>C21-5157</t>
  </si>
  <si>
    <t>C14-0444</t>
  </si>
  <si>
    <t>Vera</t>
  </si>
  <si>
    <t>Lefèvre</t>
  </si>
  <si>
    <t>Full Name</t>
  </si>
  <si>
    <t>C15-2213</t>
  </si>
  <si>
    <t>C14-0135</t>
  </si>
  <si>
    <t>Dorosh</t>
  </si>
  <si>
    <t>Place Apr NAC</t>
  </si>
  <si>
    <t>Place Jan NAC</t>
  </si>
  <si>
    <t>Best Place</t>
  </si>
  <si>
    <t>Bolduc</t>
  </si>
  <si>
    <t>Schulz</t>
  </si>
  <si>
    <t>Best Result</t>
  </si>
  <si>
    <t>Club(s)</t>
  </si>
  <si>
    <t>Division</t>
  </si>
  <si>
    <t>License #</t>
  </si>
  <si>
    <t>C22-6059</t>
  </si>
  <si>
    <t>C19-0968</t>
  </si>
  <si>
    <t>C20-2141</t>
  </si>
  <si>
    <t>C18-0322</t>
  </si>
  <si>
    <t>C22-6838</t>
  </si>
  <si>
    <t>C22-5905</t>
  </si>
  <si>
    <t>Minyi</t>
  </si>
  <si>
    <t>Tang</t>
  </si>
  <si>
    <t>Jesse</t>
  </si>
  <si>
    <t>Greener</t>
  </si>
  <si>
    <t>Wiplove</t>
  </si>
  <si>
    <t>Lamba</t>
  </si>
  <si>
    <t>Andrei</t>
  </si>
  <si>
    <t>Filonov</t>
  </si>
  <si>
    <t>Kong</t>
  </si>
  <si>
    <t>Julian</t>
  </si>
  <si>
    <t>C19-0465</t>
  </si>
  <si>
    <t>C22-5659</t>
  </si>
  <si>
    <t>C19-1841</t>
  </si>
  <si>
    <t>C22-5430</t>
  </si>
  <si>
    <t>C14-0384</t>
  </si>
  <si>
    <t>Belanger</t>
  </si>
  <si>
    <t>C19-0327</t>
  </si>
  <si>
    <t>Lelievre</t>
  </si>
  <si>
    <t>C22-7222</t>
  </si>
  <si>
    <t>C06-3669</t>
  </si>
  <si>
    <t>C22-7498</t>
  </si>
  <si>
    <t>C22-5710</t>
  </si>
  <si>
    <t>C19-0029</t>
  </si>
  <si>
    <t>Berard</t>
  </si>
  <si>
    <t>Kahle</t>
  </si>
  <si>
    <t>Conor</t>
  </si>
  <si>
    <t>Power</t>
  </si>
  <si>
    <t>Ostrikoff</t>
  </si>
  <si>
    <t>Michelle</t>
  </si>
  <si>
    <t>Erwann</t>
  </si>
  <si>
    <t>Edmunds</t>
  </si>
  <si>
    <t>Goon</t>
  </si>
  <si>
    <t>Sin Tong</t>
  </si>
  <si>
    <t>Gorecki</t>
  </si>
  <si>
    <t>Piotr</t>
  </si>
  <si>
    <t>Wu</t>
  </si>
  <si>
    <t>Mi-Sen</t>
  </si>
  <si>
    <t>Hervi</t>
  </si>
  <si>
    <t>Livio</t>
  </si>
  <si>
    <t>Foianesi</t>
  </si>
  <si>
    <t>Francis</t>
  </si>
  <si>
    <t>Cossette</t>
  </si>
  <si>
    <t>Roberge</t>
  </si>
  <si>
    <t>C06-0399</t>
  </si>
  <si>
    <t>C22-7044</t>
  </si>
  <si>
    <t>C22-6858</t>
  </si>
  <si>
    <t>C10-1238</t>
  </si>
  <si>
    <t>C16-1298</t>
  </si>
  <si>
    <t>C09-1720</t>
  </si>
  <si>
    <t>C15-0012</t>
  </si>
  <si>
    <t>Zielinski</t>
  </si>
  <si>
    <t>Kris</t>
  </si>
  <si>
    <t>Holdenried</t>
  </si>
  <si>
    <t>Rafael</t>
  </si>
  <si>
    <t>Nunes</t>
  </si>
  <si>
    <t>Roe</t>
  </si>
  <si>
    <t>Dave</t>
  </si>
  <si>
    <t>Simmons</t>
  </si>
  <si>
    <t>C19-1093</t>
  </si>
  <si>
    <t>Blackburn</t>
  </si>
  <si>
    <t>Jed</t>
  </si>
  <si>
    <t>C22-7188</t>
  </si>
  <si>
    <t>Davis</t>
  </si>
  <si>
    <t xml:space="preserve">Gina </t>
  </si>
  <si>
    <t>C22-7501</t>
  </si>
  <si>
    <t>Wang</t>
  </si>
  <si>
    <t>Haifang</t>
  </si>
  <si>
    <t>C07-0297</t>
  </si>
  <si>
    <t>McArthur</t>
  </si>
  <si>
    <t>Gerhard</t>
  </si>
  <si>
    <t>Briar</t>
  </si>
  <si>
    <t>C18-1542</t>
  </si>
  <si>
    <t>C14-1074</t>
  </si>
  <si>
    <t>C15-1269</t>
  </si>
  <si>
    <t>C14-1616</t>
  </si>
  <si>
    <t>C22-6150</t>
  </si>
  <si>
    <t>C19-1838</t>
  </si>
  <si>
    <t>C22-6530</t>
  </si>
  <si>
    <t>C19-0708</t>
  </si>
  <si>
    <t>C22-7369</t>
  </si>
  <si>
    <t>C22-7550</t>
  </si>
  <si>
    <t>C22-6559</t>
  </si>
  <si>
    <t xml:space="preserve"> Fedorov</t>
  </si>
  <si>
    <t xml:space="preserve">Catherine </t>
  </si>
  <si>
    <t>Carmantrand</t>
  </si>
  <si>
    <t>Claire</t>
  </si>
  <si>
    <t>Zima-Skokun</t>
  </si>
  <si>
    <t>Marzena</t>
  </si>
  <si>
    <t>Bryn</t>
  </si>
  <si>
    <t>Lepine</t>
  </si>
  <si>
    <t>Brily</t>
  </si>
  <si>
    <t>Min</t>
  </si>
  <si>
    <t>Bezemer</t>
  </si>
  <si>
    <t>Karahalios</t>
  </si>
  <si>
    <t>Ouye</t>
  </si>
  <si>
    <t>WF</t>
  </si>
  <si>
    <t>WS</t>
  </si>
  <si>
    <t>Bogulyubov</t>
  </si>
  <si>
    <t>C23-7955</t>
  </si>
  <si>
    <t>Fine</t>
  </si>
  <si>
    <t>Marvin</t>
  </si>
  <si>
    <t>C22-7881</t>
  </si>
  <si>
    <t>Kyle</t>
  </si>
  <si>
    <t>Foster</t>
  </si>
  <si>
    <t>Blasko</t>
  </si>
  <si>
    <t>de L'sleuc</t>
  </si>
  <si>
    <t>Zhao xia</t>
  </si>
  <si>
    <t xml:space="preserve"> Nationals 2024</t>
  </si>
  <si>
    <t xml:space="preserve">Canada Cup Vancouver </t>
  </si>
  <si>
    <t>Youth &amp; Veterans Cup Ottawa</t>
  </si>
  <si>
    <t>Domestic Ranking 2023/24</t>
  </si>
  <si>
    <t>CAN/AM 2024 Combined</t>
  </si>
  <si>
    <t>CAN/AM 2024
 Age Group</t>
  </si>
  <si>
    <t>NAC 2024 Combined</t>
  </si>
  <si>
    <t>NAC 2024 Age Group</t>
  </si>
  <si>
    <t>Worlds 2023</t>
  </si>
  <si>
    <t>SAMUEL Mark</t>
  </si>
  <si>
    <t>Nova Fencing and Pentathlon Club</t>
  </si>
  <si>
    <t>Alberta</t>
  </si>
  <si>
    <t>CFF #C19-1037</t>
  </si>
  <si>
    <t>CLARKE Matt</t>
  </si>
  <si>
    <t>Okanagan Freestyle Fencing</t>
  </si>
  <si>
    <t>British Columbia</t>
  </si>
  <si>
    <t>CFF #C22-5622</t>
  </si>
  <si>
    <t>SHAW Trevor</t>
  </si>
  <si>
    <t>North Vancouver Fencing Club</t>
  </si>
  <si>
    <t>CFF #C08-1654</t>
  </si>
  <si>
    <t>PALTINISEANU Sorin</t>
  </si>
  <si>
    <t>Masque de Fer</t>
  </si>
  <si>
    <t>Quebec</t>
  </si>
  <si>
    <t>CFF #C06-0496</t>
  </si>
  <si>
    <t>HABIB Farooq</t>
  </si>
  <si>
    <t>Dynamo Fencing Club</t>
  </si>
  <si>
    <t>CFF #C06-0202</t>
  </si>
  <si>
    <t>LE DEVEHAT Yannick</t>
  </si>
  <si>
    <t>Club d'escrime STH de QuÃ©bec</t>
  </si>
  <si>
    <t>CFF #C18-1773</t>
  </si>
  <si>
    <t>BRIDGER Denis</t>
  </si>
  <si>
    <t>Delta Fencing Club</t>
  </si>
  <si>
    <t>CFF #C09-3073</t>
  </si>
  <si>
    <t>CARLSON Jesse</t>
  </si>
  <si>
    <t>Unattached</t>
  </si>
  <si>
    <t>USA</t>
  </si>
  <si>
    <t>CFF #C18-1955</t>
  </si>
  <si>
    <t>PENGELLY Neil</t>
  </si>
  <si>
    <t>Canadian Fencing Academy</t>
  </si>
  <si>
    <t>Ontario</t>
  </si>
  <si>
    <t>CFF #C21-2852</t>
  </si>
  <si>
    <t>STONE-MCNEIL Orion</t>
  </si>
  <si>
    <t>OSM Fencing Club</t>
  </si>
  <si>
    <t>CFF #C22-6107</t>
  </si>
  <si>
    <t>MATSON Gary</t>
  </si>
  <si>
    <t>Phoenix Fencing Club</t>
  </si>
  <si>
    <t>Manitoba</t>
  </si>
  <si>
    <t>CFF #C22-7307</t>
  </si>
  <si>
    <t>TATU Dan</t>
  </si>
  <si>
    <t>CFF #C07-1193</t>
  </si>
  <si>
    <t>FILONOV Andrei</t>
  </si>
  <si>
    <t>Fencing Academy of Calgary</t>
  </si>
  <si>
    <t>CFF #C20-2141</t>
  </si>
  <si>
    <t>GOON Sin Tong</t>
  </si>
  <si>
    <t>Centre d`Escrime Excellence</t>
  </si>
  <si>
    <t>CFF #C22-7498</t>
  </si>
  <si>
    <t>ANDERSON Kerry</t>
  </si>
  <si>
    <t>CFF #C06-1525</t>
  </si>
  <si>
    <t>MASE James</t>
  </si>
  <si>
    <t>CFF #C20-2185</t>
  </si>
  <si>
    <t>LEE Ambrose</t>
  </si>
  <si>
    <t>Toronto Fencing Club</t>
  </si>
  <si>
    <t>CFF #C06-1861</t>
  </si>
  <si>
    <t>MCDONNELL Michael</t>
  </si>
  <si>
    <t>Newmarket Fencing Club / Toronto Fencing Club</t>
  </si>
  <si>
    <t>CFF #C06-1834</t>
  </si>
  <si>
    <t>ARTHURS David</t>
  </si>
  <si>
    <t>CFF #C17-1641</t>
  </si>
  <si>
    <t>CAMPBELL Alex</t>
  </si>
  <si>
    <t>Toronto Fencing Club / Newmarket Fencing Club</t>
  </si>
  <si>
    <t>CFF #C17-1759</t>
  </si>
  <si>
    <t>NG Wilson</t>
  </si>
  <si>
    <t>CFF #C17-0216</t>
  </si>
  <si>
    <t>LEE Stephen</t>
  </si>
  <si>
    <t>S-Class Fencing Academy</t>
  </si>
  <si>
    <t>CFF #C23-9054</t>
  </si>
  <si>
    <t>SCHULZ andrew</t>
  </si>
  <si>
    <t>Musketeers Fencing Society</t>
  </si>
  <si>
    <t>CFF #C19-0029</t>
  </si>
  <si>
    <t>POWELL Joseph (Victor)</t>
  </si>
  <si>
    <t>CFF #C15-2213</t>
  </si>
  <si>
    <t>CADAR Alex</t>
  </si>
  <si>
    <t>CFF #C21-3779</t>
  </si>
  <si>
    <t>C22-5622</t>
  </si>
  <si>
    <t>Shaw</t>
  </si>
  <si>
    <t>C18-1955</t>
  </si>
  <si>
    <t>C22-6107</t>
  </si>
  <si>
    <t>C22-7307</t>
  </si>
  <si>
    <t>C23-9054</t>
  </si>
  <si>
    <t>Carlson</t>
  </si>
  <si>
    <t>Stone-McNeil</t>
  </si>
  <si>
    <t>Orion</t>
  </si>
  <si>
    <t>Matson</t>
  </si>
  <si>
    <t>BLASKO Judit</t>
  </si>
  <si>
    <t>CFF #C20-2379</t>
  </si>
  <si>
    <t>TANG Minyi</t>
  </si>
  <si>
    <t>Vango Toronto</t>
  </si>
  <si>
    <t>CFF #C18-0322</t>
  </si>
  <si>
    <t>WOO Anita</t>
  </si>
  <si>
    <t>CFF #C21-3445</t>
  </si>
  <si>
    <t>MASE Kerin</t>
  </si>
  <si>
    <t>CFF #C23-9322</t>
  </si>
  <si>
    <t>SLOAN-SAINAS Frances</t>
  </si>
  <si>
    <t>CFF #C23-9192</t>
  </si>
  <si>
    <t>DAHER Nadia</t>
  </si>
  <si>
    <t>CFF #C20-2396</t>
  </si>
  <si>
    <t>C23-9322</t>
  </si>
  <si>
    <t>C23-9192</t>
  </si>
  <si>
    <t>Sloan-Sainas</t>
  </si>
  <si>
    <t xml:space="preserve">Frances </t>
  </si>
  <si>
    <t>JALBERT Jean-Francois</t>
  </si>
  <si>
    <t>Club d'escrime Lagardere</t>
  </si>
  <si>
    <t>CFF #C06-3498</t>
  </si>
  <si>
    <t>TANG julian</t>
  </si>
  <si>
    <t>CFF #C19-0465</t>
  </si>
  <si>
    <t>ZHANG Jie</t>
  </si>
  <si>
    <t>CFF #C17-0156</t>
  </si>
  <si>
    <t>GRANHOLM Carolyn</t>
  </si>
  <si>
    <t>CFF #C06-0177</t>
  </si>
  <si>
    <t>FOIANESI LIVIO</t>
  </si>
  <si>
    <t>CFF #C22-7927</t>
  </si>
  <si>
    <t>DAVIS Rick</t>
  </si>
  <si>
    <t>Independent</t>
  </si>
  <si>
    <t>CFF #C22-7188</t>
  </si>
  <si>
    <t>ROBBINS Jason</t>
  </si>
  <si>
    <t>CFF #C19-0920</t>
  </si>
  <si>
    <t>SAOUZANET David</t>
  </si>
  <si>
    <t>FRA</t>
  </si>
  <si>
    <t>CFF #C23-9437</t>
  </si>
  <si>
    <t>ZHANG Rita</t>
  </si>
  <si>
    <t>CFF #C23-9362</t>
  </si>
  <si>
    <t>C06-3498</t>
  </si>
  <si>
    <t>C22-7927</t>
  </si>
  <si>
    <t>C23-9437</t>
  </si>
  <si>
    <t>C23-9362</t>
  </si>
  <si>
    <t>Jalbert</t>
  </si>
  <si>
    <t>Saouzanet</t>
  </si>
  <si>
    <t>Rita</t>
  </si>
  <si>
    <t>NGUYEN Thomas</t>
  </si>
  <si>
    <t>University of Toronto Fencing</t>
  </si>
  <si>
    <t>CFF #C06-1510</t>
  </si>
  <si>
    <t>KRASNICH Mike</t>
  </si>
  <si>
    <t>CFF #C06-0503</t>
  </si>
  <si>
    <t>LAMBA Wiplove</t>
  </si>
  <si>
    <t>Honor Fencing Club / University of Toronto Fencing</t>
  </si>
  <si>
    <t>CFF #C22-6838</t>
  </si>
  <si>
    <t>KONG zhao xia</t>
  </si>
  <si>
    <t>Honor Fencing Club</t>
  </si>
  <si>
    <t>CFF #C21-3533</t>
  </si>
  <si>
    <t>KOSTER Eden</t>
  </si>
  <si>
    <t>Sergei's Sabre Club</t>
  </si>
  <si>
    <t>CFF #C08-1420</t>
  </si>
  <si>
    <t>BORN Grace</t>
  </si>
  <si>
    <t>Antaean Fencing Club</t>
  </si>
  <si>
    <t>CFF #C08-1104</t>
  </si>
  <si>
    <t>C21-3533WS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</si>
</sst>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212529"/>
      <name val="Arial"/>
      <family val="2"/>
    </font>
    <font>
      <sz val="10"/>
      <color rgb="FF33333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3" fillId="0" borderId="13" applyNumberFormat="0" applyFill="0" applyAlignment="0" applyProtection="0"/>
    <xf numFmtId="0" fontId="4" fillId="0" borderId="14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5" applyNumberFormat="0" applyAlignment="0" applyProtection="0"/>
    <xf numFmtId="0" fontId="10" fillId="7" borderId="16" applyNumberFormat="0" applyAlignment="0" applyProtection="0"/>
    <xf numFmtId="0" fontId="11" fillId="7" borderId="15" applyNumberFormat="0" applyAlignment="0" applyProtection="0"/>
    <xf numFmtId="0" fontId="12" fillId="0" borderId="17" applyNumberFormat="0" applyFill="0" applyAlignment="0" applyProtection="0"/>
    <xf numFmtId="0" fontId="13" fillId="8" borderId="18" applyNumberFormat="0" applyAlignment="0" applyProtection="0"/>
    <xf numFmtId="0" fontId="14" fillId="0" borderId="0" applyNumberFormat="0" applyFill="0" applyBorder="0" applyAlignment="0" applyProtection="0"/>
    <xf numFmtId="0" fontId="5" fillId="9" borderId="1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20" applyNumberFormat="0" applyFill="0" applyAlignment="0" applyProtection="0"/>
    <xf numFmtId="0" fontId="17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7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7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7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7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7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7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8" fillId="34" borderId="21" xfId="0" applyFont="1" applyFill="1" applyBorder="1" applyAlignment="1">
      <alignment vertical="center" wrapText="1"/>
    </xf>
    <xf numFmtId="0" fontId="19" fillId="0" borderId="0" xfId="0" applyFont="1"/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Border="1"/>
    <xf numFmtId="0" fontId="19" fillId="0" borderId="2" xfId="0" applyFont="1" applyBorder="1"/>
  </cellXfs>
  <cellStyles count="43">
    <cellStyle name="20% - Accent1 2" xfId="20" xr:uid="{6418CDE0-483E-4367-9931-97083AE5F03C}"/>
    <cellStyle name="20% - Accent2 2" xfId="24" xr:uid="{58F535D9-09FC-4011-ABC2-0EAD2723AA99}"/>
    <cellStyle name="20% - Accent3 2" xfId="28" xr:uid="{55171E4C-B3D9-48D9-94C3-601A48375B13}"/>
    <cellStyle name="20% - Accent4 2" xfId="32" xr:uid="{DCD2F488-3378-4FC6-870F-0B352039D7E3}"/>
    <cellStyle name="20% - Accent5 2" xfId="36" xr:uid="{42065EDB-73C2-4E30-A8D4-A4A3C4327BE1}"/>
    <cellStyle name="20% - Accent6 2" xfId="40" xr:uid="{87C8F72B-DC23-44A9-B802-8445319E30C2}"/>
    <cellStyle name="40% - Accent1 2" xfId="21" xr:uid="{95FB4237-3068-40F8-9446-B26EE4D60F76}"/>
    <cellStyle name="40% - Accent2 2" xfId="25" xr:uid="{A53CC8BD-ED93-4E18-B75D-49BE4774F3F4}"/>
    <cellStyle name="40% - Accent3 2" xfId="29" xr:uid="{A6AD9EBA-B3D9-46A1-A4ED-439ADA5495A2}"/>
    <cellStyle name="40% - Accent4 2" xfId="33" xr:uid="{529C7871-78A9-4E93-9EDF-F185C06BF1F6}"/>
    <cellStyle name="40% - Accent5 2" xfId="37" xr:uid="{967E4E56-CE1A-4C6E-AFC8-7CDE42D6D4C3}"/>
    <cellStyle name="40% - Accent6 2" xfId="41" xr:uid="{E54DB5F7-6886-46C9-8222-05C12EA773AD}"/>
    <cellStyle name="60% - Accent1 2" xfId="22" xr:uid="{64C1599F-1FDA-43CB-8341-390AAB0BA9AA}"/>
    <cellStyle name="60% - Accent2 2" xfId="26" xr:uid="{FD0E1942-E3A3-4741-BC7D-2FA2742D142B}"/>
    <cellStyle name="60% - Accent3 2" xfId="30" xr:uid="{7A5A73CB-995D-457E-9C5D-EFE637CC5863}"/>
    <cellStyle name="60% - Accent4 2" xfId="34" xr:uid="{66C74D91-B949-45F9-91AC-8CA8B3B976B3}"/>
    <cellStyle name="60% - Accent5 2" xfId="38" xr:uid="{48E059C1-A99B-4A89-9BCB-624D7887877F}"/>
    <cellStyle name="60% - Accent6 2" xfId="42" xr:uid="{CAC33377-1BD8-4DE4-A36C-B8921A01A9CA}"/>
    <cellStyle name="Accent1 2" xfId="19" xr:uid="{46384C81-9328-4A9C-BFA0-16B9961F9BED}"/>
    <cellStyle name="Accent2 2" xfId="23" xr:uid="{EC1D8B80-09E2-4800-BCB8-44D61BBA7500}"/>
    <cellStyle name="Accent3 2" xfId="27" xr:uid="{CEA93734-4DE8-4BAD-AEFF-09368EC07AE1}"/>
    <cellStyle name="Accent4 2" xfId="31" xr:uid="{40303B25-2502-4BDB-A62E-B44302504F9E}"/>
    <cellStyle name="Accent5 2" xfId="35" xr:uid="{0631A8D1-72B2-40E4-B66D-50B42B9F212C}"/>
    <cellStyle name="Accent6 2" xfId="39" xr:uid="{D2C13C3C-C566-4CA1-8813-F66F2104CE1C}"/>
    <cellStyle name="Bad 2" xfId="8" xr:uid="{8C4571D8-4E3E-4979-9AE9-1E832E58F03C}"/>
    <cellStyle name="Calculation 2" xfId="12" xr:uid="{BDBF4D8F-4E58-41C0-AE5F-F95C52012219}"/>
    <cellStyle name="Check Cell 2" xfId="14" xr:uid="{8BEE912E-F1FE-40BE-856B-E5E0462E5E81}"/>
    <cellStyle name="Explanatory Text 2" xfId="17" xr:uid="{31C17F78-5949-4497-B5FD-C7C8844D7BEA}"/>
    <cellStyle name="Good 2" xfId="7" xr:uid="{7E4F62B7-4763-4301-B95C-B8E68B4D01CD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 2" xfId="10" xr:uid="{1C6CE5F0-E300-48AA-88A0-63164ECA2A72}"/>
    <cellStyle name="Linked Cell 2" xfId="13" xr:uid="{D440C079-EB3C-4BAA-BA2B-F6EAD088E002}"/>
    <cellStyle name="Neutral 2" xfId="9" xr:uid="{B23C3AB7-109E-44F5-B69E-15C25DC5634B}"/>
    <cellStyle name="Normal" xfId="0" builtinId="0"/>
    <cellStyle name="Normal 2" xfId="6" xr:uid="{E57568C8-9A01-460C-89C7-32B791EAA612}"/>
    <cellStyle name="Note 2" xfId="16" xr:uid="{F4B17985-76EC-4D6D-8B51-49EA244272EF}"/>
    <cellStyle name="Output 2" xfId="11" xr:uid="{10356BBF-58A7-4699-908A-4B7CEB3E5299}"/>
    <cellStyle name="Title" xfId="1" builtinId="15" customBuiltin="1"/>
    <cellStyle name="Total 2" xfId="18" xr:uid="{7A2DC120-71BC-4919-AF20-77052DE3BC6C}"/>
    <cellStyle name="Warning Text 2" xfId="15" xr:uid="{09D16452-70D1-4C94-A2D0-472EAB4503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DB53-B3F9-4939-B1F0-9D5ADD5B058E}">
  <dimension ref="A1:Y99"/>
  <sheetViews>
    <sheetView tabSelected="1" workbookViewId="0">
      <pane xSplit="6" ySplit="2" topLeftCell="G6" activePane="bottomRight" state="frozen"/>
      <selection pane="topRight" activeCell="G1" sqref="G1"/>
      <selection pane="bottomLeft" activeCell="A3" sqref="A3"/>
      <selection pane="bottomRight" activeCell="W8" sqref="W8"/>
    </sheetView>
  </sheetViews>
  <sheetFormatPr defaultRowHeight="14.4" x14ac:dyDescent="0.3"/>
  <cols>
    <col min="1" max="1" width="9.44140625" style="3" customWidth="1"/>
    <col min="2" max="2" width="21" customWidth="1"/>
    <col min="3" max="3" width="11.6640625" customWidth="1"/>
    <col min="4" max="4" width="5.6640625" style="6" customWidth="1"/>
    <col min="5" max="5" width="7.44140625" style="6" customWidth="1"/>
    <col min="6" max="6" width="6.44140625" style="2" customWidth="1"/>
    <col min="7" max="7" width="6.33203125" style="6" customWidth="1"/>
    <col min="8" max="8" width="4" style="6" customWidth="1"/>
    <col min="9" max="9" width="6.33203125" style="1" customWidth="1"/>
    <col min="10" max="10" width="4" style="2" customWidth="1"/>
    <col min="11" max="11" width="6.33203125" customWidth="1"/>
    <col min="12" max="12" width="4" customWidth="1"/>
    <col min="13" max="13" width="6.33203125" customWidth="1"/>
    <col min="14" max="14" width="4" customWidth="1"/>
    <col min="15" max="15" width="6.33203125" style="10" customWidth="1"/>
    <col min="16" max="16" width="4" style="4" customWidth="1"/>
    <col min="17" max="17" width="6.33203125" style="11" customWidth="1"/>
    <col min="18" max="18" width="4.33203125" customWidth="1"/>
    <col min="19" max="19" width="6.33203125" style="3" customWidth="1"/>
    <col min="20" max="20" width="4" style="4" customWidth="1"/>
    <col min="21" max="21" width="6.33203125" style="3" customWidth="1"/>
    <col min="22" max="22" width="4" style="4" customWidth="1"/>
    <col min="23" max="23" width="6.33203125" style="3" customWidth="1"/>
    <col min="24" max="24" width="4" style="4" customWidth="1"/>
    <col min="25" max="25" width="7.109375" style="5" customWidth="1"/>
  </cols>
  <sheetData>
    <row r="1" spans="1:25" ht="58.2" customHeight="1" x14ac:dyDescent="0.3">
      <c r="A1" s="23" t="s">
        <v>246</v>
      </c>
      <c r="B1" s="20" t="s">
        <v>0</v>
      </c>
      <c r="C1" s="20" t="s">
        <v>247</v>
      </c>
      <c r="D1" s="20" t="s">
        <v>245</v>
      </c>
      <c r="E1" s="26" t="s">
        <v>9</v>
      </c>
      <c r="F1" s="21" t="s">
        <v>10</v>
      </c>
      <c r="G1" s="20" t="s">
        <v>1410</v>
      </c>
      <c r="H1" s="20"/>
      <c r="I1" s="18" t="s">
        <v>1411</v>
      </c>
      <c r="J1" s="19"/>
      <c r="K1" s="20" t="s">
        <v>1412</v>
      </c>
      <c r="L1" s="20"/>
      <c r="M1" s="18" t="s">
        <v>1413</v>
      </c>
      <c r="N1" s="19"/>
      <c r="O1" s="18" t="s">
        <v>1414</v>
      </c>
      <c r="P1" s="19"/>
      <c r="Q1" s="18" t="s">
        <v>1415</v>
      </c>
      <c r="R1" s="19"/>
      <c r="S1" s="18" t="s">
        <v>1416</v>
      </c>
      <c r="T1" s="19"/>
      <c r="U1" s="18" t="s">
        <v>1417</v>
      </c>
      <c r="V1" s="19"/>
      <c r="W1" s="18" t="s">
        <v>1418</v>
      </c>
      <c r="X1" s="19"/>
      <c r="Y1" s="12" t="s">
        <v>1</v>
      </c>
    </row>
    <row r="2" spans="1:25" x14ac:dyDescent="0.3">
      <c r="A2" s="24"/>
      <c r="B2" s="25"/>
      <c r="C2" s="25"/>
      <c r="D2" s="25"/>
      <c r="E2" s="27"/>
      <c r="F2" s="22"/>
      <c r="G2" s="7" t="s">
        <v>468</v>
      </c>
      <c r="H2" s="8" t="s">
        <v>467</v>
      </c>
      <c r="I2" s="7" t="s">
        <v>468</v>
      </c>
      <c r="J2" s="8" t="s">
        <v>467</v>
      </c>
      <c r="K2" s="7" t="s">
        <v>468</v>
      </c>
      <c r="L2" s="8" t="s">
        <v>467</v>
      </c>
      <c r="M2" s="7" t="s">
        <v>468</v>
      </c>
      <c r="N2" s="8" t="s">
        <v>467</v>
      </c>
      <c r="O2" s="7" t="s">
        <v>468</v>
      </c>
      <c r="P2" s="8" t="s">
        <v>467</v>
      </c>
      <c r="Q2" s="7" t="s">
        <v>468</v>
      </c>
      <c r="R2" s="8" t="s">
        <v>467</v>
      </c>
      <c r="S2" s="7" t="s">
        <v>468</v>
      </c>
      <c r="T2" s="8" t="s">
        <v>467</v>
      </c>
      <c r="U2" s="7" t="s">
        <v>468</v>
      </c>
      <c r="V2" s="8" t="s">
        <v>467</v>
      </c>
      <c r="W2" s="7" t="s">
        <v>468</v>
      </c>
      <c r="X2" s="8" t="s">
        <v>467</v>
      </c>
      <c r="Y2" s="9" t="s">
        <v>467</v>
      </c>
    </row>
    <row r="3" spans="1:25" x14ac:dyDescent="0.3">
      <c r="A3" t="s">
        <v>1493</v>
      </c>
      <c r="B3" s="15" t="str">
        <f>_xlfn.XLOOKUP($A3,'Vet List'!A:A,'Vet List'!D:D,"Not found",0)</f>
        <v>Matt Clarke</v>
      </c>
      <c r="C3" t="str">
        <f>_xlfn.CONCAT(A3,E3)</f>
        <v>C22-5622ME</v>
      </c>
      <c r="D3" s="15">
        <f>_xlfn.XLOOKUP($A3,'Vet List'!$A:$A,'Vet List'!F:F,"Not found",0)</f>
        <v>1982</v>
      </c>
      <c r="E3" t="s">
        <v>11</v>
      </c>
      <c r="F3" s="15" t="str">
        <f>_xlfn.XLOOKUP($A3,'Vet List'!$A:$A,'Vet List'!I:I,"Not found",0)</f>
        <v>40-49</v>
      </c>
      <c r="G3" s="1">
        <f>_xlfn.XLOOKUP(C3,'Nationals 2023'!E:E,'Nationals 2023'!C:C,0,0)</f>
        <v>0</v>
      </c>
      <c r="H3" s="2">
        <f>_xlfn.XLOOKUP(G3,'Point Tables'!$A:$A,'Point Tables'!B:B,0,0)</f>
        <v>0</v>
      </c>
      <c r="I3" s="6">
        <f>_xlfn.XLOOKUP(C3,'Canada Cup 2'!I:I,'Canada Cup 2'!A:A,0)</f>
        <v>2</v>
      </c>
      <c r="J3" s="2">
        <f>_xlfn.XLOOKUP(I3,'Point Tables'!$A:$A,'Point Tables'!B:B,0,0)</f>
        <v>45</v>
      </c>
      <c r="K3" s="1">
        <f>_xlfn.XLOOKUP(C3,'Canada Cup 1'!I:I,'Canada Cup 1'!A:A,0,0)</f>
        <v>0</v>
      </c>
      <c r="L3" s="2">
        <f>_xlfn.XLOOKUP(K3,'Point Tables'!$A:$A,'Point Tables'!B:B,0,0)</f>
        <v>0</v>
      </c>
      <c r="M3">
        <f>_xlfn.XLOOKUP(C3,'Domestic Ranking'!E:E,'Domestic Ranking'!F:F,0)</f>
        <v>0</v>
      </c>
      <c r="N3" s="2">
        <f>_xlfn.XLOOKUP(M3,'Point Tables'!$A:$A,'Point Tables'!B:B,0,0)</f>
        <v>0</v>
      </c>
      <c r="O3" s="1">
        <f>_xlfn.XLOOKUP(C3,'CANAM Comb'!G:G,'CANAM Comb'!E:E,0)</f>
        <v>0</v>
      </c>
      <c r="P3" s="2">
        <f>_xlfn.XLOOKUP(O3,'Point Tables'!$A:$A,'Point Tables'!C:C,0,0)</f>
        <v>0</v>
      </c>
      <c r="Q3" s="6">
        <f>_xlfn.XLOOKUP(C3,'CANAM Age'!G:G,'CANAM Age'!E:E,0)</f>
        <v>0</v>
      </c>
      <c r="R3" s="2">
        <f>_xlfn.XLOOKUP(Q3,'Point Tables'!$A:$A,'Point Tables'!D:D,0)</f>
        <v>0</v>
      </c>
      <c r="S3" s="3">
        <f>_xlfn.XLOOKUP(C3,'NAC Comb'!G:G,'NAC Comb'!E:E,0,0)</f>
        <v>0</v>
      </c>
      <c r="T3" s="2">
        <f>_xlfn.XLOOKUP(S3,'Point Tables'!$A:$A,'Point Tables'!F:F,0,0)</f>
        <v>0</v>
      </c>
      <c r="U3" s="3">
        <f>_xlfn.XLOOKUP(C3,'NAC Age'!G:G,'NAC Age'!E:E,0,0)</f>
        <v>0</v>
      </c>
      <c r="V3" s="2">
        <f>_xlfn.XLOOKUP(U3,'Point Tables'!$A:$A,'Point Tables'!F:F,0,0)</f>
        <v>0</v>
      </c>
      <c r="W3" s="6">
        <f>_xlfn.XLOOKUP(C3,Worlds!E:E,Worlds!C:C,0,0)</f>
        <v>0</v>
      </c>
      <c r="X3" s="2">
        <f>_xlfn.XLOOKUP(W3,'Point Tables'!$A:$A,'Point Tables'!G:G,0,0)</f>
        <v>0</v>
      </c>
      <c r="Y3" s="5">
        <f>+H3+J3+L3+N3+P3+R3+T3+V3+X3</f>
        <v>45</v>
      </c>
    </row>
    <row r="4" spans="1:25" x14ac:dyDescent="0.3">
      <c r="A4" s="28" t="s">
        <v>1495</v>
      </c>
      <c r="B4" s="15" t="str">
        <f>_xlfn.XLOOKUP($A4,'Vet List'!A:A,'Vet List'!D:D,"Not found",0)</f>
        <v>Jesse Carlson</v>
      </c>
      <c r="C4" t="str">
        <f>_xlfn.CONCAT(A4,E4)</f>
        <v>C18-1955ME</v>
      </c>
      <c r="D4" s="15">
        <f>_xlfn.XLOOKUP($A4,'Vet List'!$A:$A,'Vet List'!F:F,"Not found",0)</f>
        <v>1979</v>
      </c>
      <c r="E4" t="s">
        <v>11</v>
      </c>
      <c r="F4" s="15" t="str">
        <f>_xlfn.XLOOKUP($A4,'Vet List'!$A:$A,'Vet List'!I:I,"Not found",0)</f>
        <v>40-49</v>
      </c>
      <c r="G4" s="1">
        <f>_xlfn.XLOOKUP(C4,'Nationals 2023'!E:E,'Nationals 2023'!C:C,0,0)</f>
        <v>0</v>
      </c>
      <c r="H4" s="2">
        <f>_xlfn.XLOOKUP(G4,'Point Tables'!$A:$A,'Point Tables'!B:B,0,0)</f>
        <v>0</v>
      </c>
      <c r="I4" s="6">
        <f>_xlfn.XLOOKUP(C4,'Canada Cup 2'!I:I,'Canada Cup 2'!A:A,0)</f>
        <v>8</v>
      </c>
      <c r="J4" s="2">
        <f>_xlfn.XLOOKUP(I4,'Point Tables'!$A:$A,'Point Tables'!B:B,0,0)</f>
        <v>20</v>
      </c>
      <c r="K4" s="1">
        <f>_xlfn.XLOOKUP(C4,'Canada Cup 1'!I:I,'Canada Cup 1'!A:A,0,0)</f>
        <v>0</v>
      </c>
      <c r="L4" s="2">
        <f>_xlfn.XLOOKUP(K4,'Point Tables'!$A:$A,'Point Tables'!B:B,0,0)</f>
        <v>0</v>
      </c>
      <c r="M4">
        <f>_xlfn.XLOOKUP(C4,'Domestic Ranking'!E:E,'Domestic Ranking'!F:F,0)</f>
        <v>0</v>
      </c>
      <c r="N4" s="2">
        <f>_xlfn.XLOOKUP(M4,'Point Tables'!$A:$A,'Point Tables'!B:B,0,0)</f>
        <v>0</v>
      </c>
      <c r="O4" s="1">
        <f>_xlfn.XLOOKUP(C4,'CANAM Comb'!G:G,'CANAM Comb'!E:E,0)</f>
        <v>0</v>
      </c>
      <c r="P4" s="2">
        <f>_xlfn.XLOOKUP(O4,'Point Tables'!$A:$A,'Point Tables'!C:C,0,0)</f>
        <v>0</v>
      </c>
      <c r="Q4" s="6">
        <f>_xlfn.XLOOKUP(C4,'CANAM Age'!G:G,'CANAM Age'!E:E,0)</f>
        <v>0</v>
      </c>
      <c r="R4" s="2">
        <f>_xlfn.XLOOKUP(Q4,'Point Tables'!$A:$A,'Point Tables'!D:D,0)</f>
        <v>0</v>
      </c>
      <c r="S4" s="3">
        <f>_xlfn.XLOOKUP(C4,'NAC Comb'!G:G,'NAC Comb'!E:E,0,0)</f>
        <v>0</v>
      </c>
      <c r="T4" s="2">
        <f>_xlfn.XLOOKUP(S4,'Point Tables'!$A:$A,'Point Tables'!F:F,0,0)</f>
        <v>0</v>
      </c>
      <c r="U4" s="3">
        <f>_xlfn.XLOOKUP(C4,'NAC Age'!G:G,'NAC Age'!E:E,0,0)</f>
        <v>0</v>
      </c>
      <c r="V4" s="2">
        <f>_xlfn.XLOOKUP(U4,'Point Tables'!$A:$A,'Point Tables'!F:F,0,0)</f>
        <v>0</v>
      </c>
      <c r="W4" s="6">
        <f>_xlfn.XLOOKUP(C4,Worlds!E:E,Worlds!C:C,0,0)</f>
        <v>0</v>
      </c>
      <c r="X4" s="2">
        <f>_xlfn.XLOOKUP(W4,'Point Tables'!$A:$A,'Point Tables'!G:G,0,0)</f>
        <v>0</v>
      </c>
      <c r="Y4" s="5">
        <f>+H4+J4+L4+N4+P4+R4+T4+V4+X4</f>
        <v>20</v>
      </c>
    </row>
    <row r="5" spans="1:25" x14ac:dyDescent="0.3">
      <c r="A5" t="s">
        <v>1496</v>
      </c>
      <c r="B5" s="15" t="str">
        <f>_xlfn.XLOOKUP($A5,'Vet List'!A:A,'Vet List'!D:D,"Not found",0)</f>
        <v>Orion Stone-McNeil</v>
      </c>
      <c r="C5" t="str">
        <f>_xlfn.CONCAT(A5,E5)</f>
        <v>C22-6107ME</v>
      </c>
      <c r="D5" s="15">
        <f>_xlfn.XLOOKUP($A5,'Vet List'!$A:$A,'Vet List'!F:F,"Not found",0)</f>
        <v>1983</v>
      </c>
      <c r="E5" t="s">
        <v>11</v>
      </c>
      <c r="F5" s="15" t="str">
        <f>_xlfn.XLOOKUP($A5,'Vet List'!$A:$A,'Vet List'!I:I,"Not found",0)</f>
        <v>40-49</v>
      </c>
      <c r="G5" s="1">
        <f>_xlfn.XLOOKUP(C5,'Nationals 2023'!E:E,'Nationals 2023'!C:C,0,0)</f>
        <v>0</v>
      </c>
      <c r="H5" s="2">
        <f>_xlfn.XLOOKUP(G5,'Point Tables'!$A:$A,'Point Tables'!B:B,0,0)</f>
        <v>0</v>
      </c>
      <c r="I5" s="6">
        <f>_xlfn.XLOOKUP(C5,'Canada Cup 2'!I:I,'Canada Cup 2'!A:A,0)</f>
        <v>10</v>
      </c>
      <c r="J5" s="2">
        <f>_xlfn.XLOOKUP(I5,'Point Tables'!$A:$A,'Point Tables'!B:B,0,0)</f>
        <v>15</v>
      </c>
      <c r="K5" s="1">
        <f>_xlfn.XLOOKUP(C5,'Canada Cup 1'!I:I,'Canada Cup 1'!A:A,0,0)</f>
        <v>0</v>
      </c>
      <c r="L5" s="2">
        <f>_xlfn.XLOOKUP(K5,'Point Tables'!$A:$A,'Point Tables'!B:B,0,0)</f>
        <v>0</v>
      </c>
      <c r="M5">
        <f>_xlfn.XLOOKUP(C5,'Domestic Ranking'!E:E,'Domestic Ranking'!F:F,0)</f>
        <v>0</v>
      </c>
      <c r="N5" s="2">
        <f>_xlfn.XLOOKUP(M5,'Point Tables'!$A:$A,'Point Tables'!B:B,0,0)</f>
        <v>0</v>
      </c>
      <c r="O5" s="1">
        <f>_xlfn.XLOOKUP(C5,'CANAM Comb'!G:G,'CANAM Comb'!E:E,0)</f>
        <v>0</v>
      </c>
      <c r="P5" s="2">
        <f>_xlfn.XLOOKUP(O5,'Point Tables'!$A:$A,'Point Tables'!C:C,0,0)</f>
        <v>0</v>
      </c>
      <c r="Q5" s="6">
        <f>_xlfn.XLOOKUP(C5,'CANAM Age'!G:G,'CANAM Age'!E:E,0)</f>
        <v>0</v>
      </c>
      <c r="R5" s="2">
        <f>_xlfn.XLOOKUP(Q5,'Point Tables'!$A:$A,'Point Tables'!D:D,0)</f>
        <v>0</v>
      </c>
      <c r="S5" s="3">
        <f>_xlfn.XLOOKUP(C5,'NAC Comb'!G:G,'NAC Comb'!E:E,0,0)</f>
        <v>0</v>
      </c>
      <c r="T5" s="2">
        <f>_xlfn.XLOOKUP(S5,'Point Tables'!$A:$A,'Point Tables'!F:F,0,0)</f>
        <v>0</v>
      </c>
      <c r="U5" s="3">
        <f>_xlfn.XLOOKUP(C5,'NAC Age'!G:G,'NAC Age'!E:E,0,0)</f>
        <v>0</v>
      </c>
      <c r="V5" s="2">
        <f>_xlfn.XLOOKUP(U5,'Point Tables'!$A:$A,'Point Tables'!F:F,0,0)</f>
        <v>0</v>
      </c>
      <c r="W5" s="6">
        <f>_xlfn.XLOOKUP(C5,Worlds!E:E,Worlds!C:C,0,0)</f>
        <v>0</v>
      </c>
      <c r="X5" s="2">
        <f>_xlfn.XLOOKUP(W5,'Point Tables'!$A:$A,'Point Tables'!G:G,0,0)</f>
        <v>0</v>
      </c>
      <c r="Y5" s="5">
        <f>+H5+J5+L5+N5+P5+R5+T5+V5+X5</f>
        <v>15</v>
      </c>
    </row>
    <row r="6" spans="1:25" x14ac:dyDescent="0.3">
      <c r="A6" s="28" t="s">
        <v>1299</v>
      </c>
      <c r="B6" s="15" t="str">
        <f>_xlfn.XLOOKUP($A6,'Vet List'!A:A,'Vet List'!D:D,"Not found",0)</f>
        <v>Andrei Filonov</v>
      </c>
      <c r="C6" t="str">
        <f>_xlfn.CONCAT(A6,E6)</f>
        <v>C20-2141ME</v>
      </c>
      <c r="D6" s="15">
        <f>_xlfn.XLOOKUP($A6,'Vet List'!$A:$A,'Vet List'!F:F,"Not found",0)</f>
        <v>1977</v>
      </c>
      <c r="E6" t="s">
        <v>11</v>
      </c>
      <c r="F6" s="15" t="str">
        <f>_xlfn.XLOOKUP($A6,'Vet List'!$A:$A,'Vet List'!I:I,"Not found",0)</f>
        <v>40-49</v>
      </c>
      <c r="G6" s="1">
        <f>_xlfn.XLOOKUP(C6,'Nationals 2023'!E:E,'Nationals 2023'!C:C,0,0)</f>
        <v>0</v>
      </c>
      <c r="H6" s="2">
        <f>_xlfn.XLOOKUP(G6,'Point Tables'!$A:$A,'Point Tables'!B:B,0,0)</f>
        <v>0</v>
      </c>
      <c r="I6" s="6">
        <f>_xlfn.XLOOKUP(C6,'Canada Cup 2'!I:I,'Canada Cup 2'!A:A,0)</f>
        <v>13</v>
      </c>
      <c r="J6" s="2">
        <f>_xlfn.XLOOKUP(I6,'Point Tables'!$A:$A,'Point Tables'!B:B,0,0)</f>
        <v>8</v>
      </c>
      <c r="K6" s="1">
        <f>_xlfn.XLOOKUP(C6,'Canada Cup 1'!I:I,'Canada Cup 1'!A:A,0,0)</f>
        <v>0</v>
      </c>
      <c r="L6" s="2">
        <f>_xlfn.XLOOKUP(K6,'Point Tables'!$A:$A,'Point Tables'!B:B,0,0)</f>
        <v>0</v>
      </c>
      <c r="M6">
        <f>_xlfn.XLOOKUP(C6,'Domestic Ranking'!E:E,'Domestic Ranking'!F:F,0)</f>
        <v>0</v>
      </c>
      <c r="N6" s="2">
        <f>_xlfn.XLOOKUP(M6,'Point Tables'!$A:$A,'Point Tables'!B:B,0,0)</f>
        <v>0</v>
      </c>
      <c r="O6" s="1">
        <f>_xlfn.XLOOKUP(C6,'CANAM Comb'!G:G,'CANAM Comb'!E:E,0)</f>
        <v>0</v>
      </c>
      <c r="P6" s="2">
        <f>_xlfn.XLOOKUP(O6,'Point Tables'!$A:$A,'Point Tables'!C:C,0,0)</f>
        <v>0</v>
      </c>
      <c r="Q6" s="6">
        <f>_xlfn.XLOOKUP(C6,'CANAM Age'!G:G,'CANAM Age'!E:E,0)</f>
        <v>0</v>
      </c>
      <c r="R6" s="2">
        <f>_xlfn.XLOOKUP(Q6,'Point Tables'!$A:$A,'Point Tables'!D:D,0)</f>
        <v>0</v>
      </c>
      <c r="S6" s="3">
        <f>_xlfn.XLOOKUP(C6,'NAC Comb'!G:G,'NAC Comb'!E:E,0,0)</f>
        <v>0</v>
      </c>
      <c r="T6" s="2">
        <f>_xlfn.XLOOKUP(S6,'Point Tables'!$A:$A,'Point Tables'!F:F,0,0)</f>
        <v>0</v>
      </c>
      <c r="U6" s="3">
        <f>_xlfn.XLOOKUP(C6,'NAC Age'!G:G,'NAC Age'!E:E,0,0)</f>
        <v>0</v>
      </c>
      <c r="V6" s="2">
        <f>_xlfn.XLOOKUP(U6,'Point Tables'!$A:$A,'Point Tables'!F:F,0,0)</f>
        <v>0</v>
      </c>
      <c r="W6" s="6">
        <f>_xlfn.XLOOKUP(C6,Worlds!E:E,Worlds!C:C,0,0)</f>
        <v>0</v>
      </c>
      <c r="X6" s="2">
        <f>_xlfn.XLOOKUP(W6,'Point Tables'!$A:$A,'Point Tables'!G:G,0,0)</f>
        <v>0</v>
      </c>
      <c r="Y6" s="5">
        <f>+H6+J6+L6+N6+P6+R6+T6+V6+X6</f>
        <v>8</v>
      </c>
    </row>
    <row r="7" spans="1:25" x14ac:dyDescent="0.3">
      <c r="A7" t="s">
        <v>1176</v>
      </c>
      <c r="B7" s="15" t="str">
        <f>_xlfn.XLOOKUP($A7,'Vet List'!A:A,'Vet List'!D:D,"Not found",0)</f>
        <v>Alex Cadar</v>
      </c>
      <c r="C7" t="str">
        <f>_xlfn.CONCAT(A7,E7)</f>
        <v>C21-3779ME</v>
      </c>
      <c r="D7" s="15">
        <f>_xlfn.XLOOKUP($A7,'Vet List'!$A:$A,'Vet List'!F:F,"Not found",0)</f>
        <v>1976</v>
      </c>
      <c r="E7" t="s">
        <v>11</v>
      </c>
      <c r="F7" s="15" t="str">
        <f>_xlfn.XLOOKUP($A7,'Vet List'!$A:$A,'Vet List'!I:I,"Not found",0)</f>
        <v>40-49</v>
      </c>
      <c r="G7" s="1">
        <f>_xlfn.XLOOKUP(C7,'Nationals 2023'!E:E,'Nationals 2023'!C:C,0,0)</f>
        <v>0</v>
      </c>
      <c r="H7" s="2">
        <f>_xlfn.XLOOKUP(G7,'Point Tables'!$A:$A,'Point Tables'!B:B,0,0)</f>
        <v>0</v>
      </c>
      <c r="I7" s="6">
        <f>_xlfn.XLOOKUP(C7,'Canada Cup 2'!I:I,'Canada Cup 2'!A:A,0)</f>
        <v>25</v>
      </c>
      <c r="J7" s="2">
        <f>_xlfn.XLOOKUP(I7,'Point Tables'!$A:$A,'Point Tables'!B:B,0,0)</f>
        <v>4</v>
      </c>
      <c r="K7" s="1">
        <f>_xlfn.XLOOKUP(C7,'Canada Cup 1'!I:I,'Canada Cup 1'!A:A,0,0)</f>
        <v>0</v>
      </c>
      <c r="L7" s="2">
        <f>_xlfn.XLOOKUP(K7,'Point Tables'!$A:$A,'Point Tables'!B:B,0,0)</f>
        <v>0</v>
      </c>
      <c r="M7">
        <f>_xlfn.XLOOKUP(C7,'Domestic Ranking'!E:E,'Domestic Ranking'!F:F,0)</f>
        <v>0</v>
      </c>
      <c r="N7" s="2">
        <f>_xlfn.XLOOKUP(M7,'Point Tables'!$A:$A,'Point Tables'!B:B,0,0)</f>
        <v>0</v>
      </c>
      <c r="O7" s="1">
        <f>_xlfn.XLOOKUP(C7,'CANAM Comb'!G:G,'CANAM Comb'!E:E,0)</f>
        <v>0</v>
      </c>
      <c r="P7" s="2">
        <f>_xlfn.XLOOKUP(O7,'Point Tables'!$A:$A,'Point Tables'!C:C,0,0)</f>
        <v>0</v>
      </c>
      <c r="Q7" s="6">
        <f>_xlfn.XLOOKUP(C7,'CANAM Age'!G:G,'CANAM Age'!E:E,0)</f>
        <v>0</v>
      </c>
      <c r="R7" s="2">
        <f>_xlfn.XLOOKUP(Q7,'Point Tables'!$A:$A,'Point Tables'!D:D,0)</f>
        <v>0</v>
      </c>
      <c r="S7" s="3">
        <f>_xlfn.XLOOKUP(C7,'NAC Comb'!G:G,'NAC Comb'!E:E,0,0)</f>
        <v>0</v>
      </c>
      <c r="T7" s="2">
        <f>_xlfn.XLOOKUP(S7,'Point Tables'!$A:$A,'Point Tables'!F:F,0,0)</f>
        <v>0</v>
      </c>
      <c r="U7" s="3">
        <f>_xlfn.XLOOKUP(C7,'NAC Age'!G:G,'NAC Age'!E:E,0,0)</f>
        <v>0</v>
      </c>
      <c r="V7" s="2">
        <f>_xlfn.XLOOKUP(U7,'Point Tables'!$A:$A,'Point Tables'!F:F,0,0)</f>
        <v>0</v>
      </c>
      <c r="W7" s="6">
        <f>_xlfn.XLOOKUP(C7,Worlds!E:E,Worlds!C:C,0,0)</f>
        <v>0</v>
      </c>
      <c r="X7" s="2">
        <f>_xlfn.XLOOKUP(W7,'Point Tables'!$A:$A,'Point Tables'!G:G,0,0)</f>
        <v>0</v>
      </c>
      <c r="Y7" s="5">
        <f>+H7+J7+L7+N7+P7+R7+T7+V7+X7</f>
        <v>4</v>
      </c>
    </row>
    <row r="8" spans="1:25" x14ac:dyDescent="0.3">
      <c r="A8" t="s">
        <v>17</v>
      </c>
      <c r="B8" s="15" t="str">
        <f>_xlfn.XLOOKUP($A8,'Vet List'!A:A,'Vet List'!D:D,"Not found",0)</f>
        <v>Darcy Gates</v>
      </c>
      <c r="C8" t="str">
        <f>_xlfn.CONCAT(A8,E8)</f>
        <v>C06-0008ME</v>
      </c>
      <c r="D8" s="15">
        <f>_xlfn.XLOOKUP($A8,'Vet List'!$A:$A,'Vet List'!F:F,"Not found",0)</f>
        <v>1971</v>
      </c>
      <c r="E8" t="s">
        <v>11</v>
      </c>
      <c r="F8" s="15" t="str">
        <f>_xlfn.XLOOKUP($A8,'Vet List'!$A:$A,'Vet List'!I:I,"Not found",0)</f>
        <v>50-59</v>
      </c>
      <c r="G8" s="1">
        <f>_xlfn.XLOOKUP(C8,'Nationals 2023'!E:E,'Nationals 2023'!C:C,0,0)</f>
        <v>0</v>
      </c>
      <c r="H8" s="2">
        <f>_xlfn.XLOOKUP(G8,'Point Tables'!$A:$A,'Point Tables'!B:B,0,0)</f>
        <v>0</v>
      </c>
      <c r="I8" s="6">
        <f>_xlfn.XLOOKUP(C8,'Canada Cup 2'!I:I,'Canada Cup 2'!A:A,0)</f>
        <v>0</v>
      </c>
      <c r="J8" s="2">
        <f>_xlfn.XLOOKUP(I8,'Point Tables'!$A:$A,'Point Tables'!B:B,0,0)</f>
        <v>0</v>
      </c>
      <c r="K8" s="1">
        <f>_xlfn.XLOOKUP(C8,'Canada Cup 1'!I:I,'Canada Cup 1'!A:A,0,0)</f>
        <v>0</v>
      </c>
      <c r="L8" s="2">
        <f>_xlfn.XLOOKUP(K8,'Point Tables'!$A:$A,'Point Tables'!B:B,0,0)</f>
        <v>0</v>
      </c>
      <c r="M8">
        <f>_xlfn.XLOOKUP(C8,'Domestic Ranking'!E:E,'Domestic Ranking'!F:F,0)</f>
        <v>0</v>
      </c>
      <c r="N8" s="2">
        <f>_xlfn.XLOOKUP(M8,'Point Tables'!$A:$A,'Point Tables'!B:B,0,0)</f>
        <v>0</v>
      </c>
      <c r="O8" s="1">
        <f>_xlfn.XLOOKUP(C8,'CANAM Comb'!G:G,'CANAM Comb'!E:E,0)</f>
        <v>0</v>
      </c>
      <c r="P8" s="2">
        <f>_xlfn.XLOOKUP(O8,'Point Tables'!$A:$A,'Point Tables'!C:C,0,0)</f>
        <v>0</v>
      </c>
      <c r="Q8" s="6">
        <f>_xlfn.XLOOKUP(C8,'CANAM Age'!G:G,'CANAM Age'!E:E,0)</f>
        <v>0</v>
      </c>
      <c r="R8" s="2">
        <f>_xlfn.XLOOKUP(Q8,'Point Tables'!$A:$A,'Point Tables'!D:D,0)</f>
        <v>0</v>
      </c>
      <c r="S8" s="3">
        <f>_xlfn.XLOOKUP(C8,'NAC Comb'!G:G,'NAC Comb'!E:E,0,0)</f>
        <v>14</v>
      </c>
      <c r="T8" s="2">
        <f>_xlfn.XLOOKUP(S8,'Point Tables'!$A:$A,'Point Tables'!F:F,0,0)</f>
        <v>15</v>
      </c>
      <c r="U8" s="3">
        <f>_xlfn.XLOOKUP(C8,'NAC Age'!G:G,'NAC Age'!E:E,0,0)</f>
        <v>3</v>
      </c>
      <c r="V8" s="2">
        <f>_xlfn.XLOOKUP(U8,'Point Tables'!$A:$A,'Point Tables'!F:F,0,0)</f>
        <v>100</v>
      </c>
      <c r="W8" s="6">
        <f>_xlfn.XLOOKUP(C8,Worlds!E:E,Worlds!C:C,0,0)</f>
        <v>31</v>
      </c>
      <c r="X8" s="2">
        <f>_xlfn.XLOOKUP(W8,'Point Tables'!$A:$A,'Point Tables'!G:G,0,0)</f>
        <v>40</v>
      </c>
      <c r="Y8" s="5">
        <f>+H8+J8+L8+N8+P8+R8+T8+V8+X8</f>
        <v>155</v>
      </c>
    </row>
    <row r="9" spans="1:25" x14ac:dyDescent="0.3">
      <c r="A9" t="s">
        <v>1060</v>
      </c>
      <c r="B9" s="15" t="str">
        <f>_xlfn.XLOOKUP($A9,'Vet List'!A:A,'Vet List'!D:D,"Not found",0)</f>
        <v>Farooq Habib</v>
      </c>
      <c r="C9" t="str">
        <f>_xlfn.CONCAT(A9,E9)</f>
        <v>C06-0202ME</v>
      </c>
      <c r="D9" s="15">
        <f>_xlfn.XLOOKUP($A9,'Vet List'!$A:$A,'Vet List'!F:F,"Not found",0)</f>
        <v>1968</v>
      </c>
      <c r="E9" t="s">
        <v>11</v>
      </c>
      <c r="F9" s="15" t="str">
        <f>_xlfn.XLOOKUP($A9,'Vet List'!$A:$A,'Vet List'!I:I,"Not found",0)</f>
        <v>50-59</v>
      </c>
      <c r="G9" s="1">
        <f>_xlfn.XLOOKUP(C9,'Nationals 2023'!E:E,'Nationals 2023'!C:C,0,0)</f>
        <v>0</v>
      </c>
      <c r="H9" s="2">
        <f>_xlfn.XLOOKUP(G9,'Point Tables'!$A:$A,'Point Tables'!B:B,0,0)</f>
        <v>0</v>
      </c>
      <c r="I9" s="6">
        <f>_xlfn.XLOOKUP(C9,'Canada Cup 2'!I:I,'Canada Cup 2'!A:A,0)</f>
        <v>5</v>
      </c>
      <c r="J9" s="2">
        <f>_xlfn.XLOOKUP(I9,'Point Tables'!$A:$A,'Point Tables'!B:B,0,0)</f>
        <v>35</v>
      </c>
      <c r="K9" s="1">
        <f>_xlfn.XLOOKUP(C9,'Canada Cup 1'!I:I,'Canada Cup 1'!A:A,0,0)</f>
        <v>0</v>
      </c>
      <c r="L9" s="2">
        <f>_xlfn.XLOOKUP(K9,'Point Tables'!$A:$A,'Point Tables'!B:B,0,0)</f>
        <v>0</v>
      </c>
      <c r="M9">
        <f>_xlfn.XLOOKUP(C9,'Domestic Ranking'!E:E,'Domestic Ranking'!F:F,0)</f>
        <v>0</v>
      </c>
      <c r="N9" s="2">
        <f>_xlfn.XLOOKUP(M9,'Point Tables'!$A:$A,'Point Tables'!B:B,0,0)</f>
        <v>0</v>
      </c>
      <c r="O9" s="1">
        <f>_xlfn.XLOOKUP(C9,'CANAM Comb'!G:G,'CANAM Comb'!E:E,0)</f>
        <v>0</v>
      </c>
      <c r="P9" s="2">
        <f>_xlfn.XLOOKUP(O9,'Point Tables'!$A:$A,'Point Tables'!C:C,0,0)</f>
        <v>0</v>
      </c>
      <c r="Q9" s="6">
        <f>_xlfn.XLOOKUP(C9,'CANAM Age'!G:G,'CANAM Age'!E:E,0)</f>
        <v>0</v>
      </c>
      <c r="R9" s="2">
        <f>_xlfn.XLOOKUP(Q9,'Point Tables'!$A:$A,'Point Tables'!D:D,0)</f>
        <v>0</v>
      </c>
      <c r="S9" s="3">
        <f>_xlfn.XLOOKUP(C9,'NAC Comb'!G:G,'NAC Comb'!E:E,0,0)</f>
        <v>0</v>
      </c>
      <c r="T9" s="2">
        <f>_xlfn.XLOOKUP(S9,'Point Tables'!$A:$A,'Point Tables'!F:F,0,0)</f>
        <v>0</v>
      </c>
      <c r="U9" s="3">
        <f>_xlfn.XLOOKUP(C9,'NAC Age'!G:G,'NAC Age'!E:E,0,0)</f>
        <v>0</v>
      </c>
      <c r="V9" s="2">
        <f>_xlfn.XLOOKUP(U9,'Point Tables'!$A:$A,'Point Tables'!F:F,0,0)</f>
        <v>0</v>
      </c>
      <c r="W9" s="6">
        <f>_xlfn.XLOOKUP(C9,Worlds!E:E,Worlds!C:C,0,0)</f>
        <v>13</v>
      </c>
      <c r="X9" s="2">
        <f>_xlfn.XLOOKUP(W9,'Point Tables'!$A:$A,'Point Tables'!G:G,0,0)</f>
        <v>60</v>
      </c>
      <c r="Y9" s="5">
        <f>+H9+J9+L9+N9+P9+R9+T9+V9+X9</f>
        <v>95</v>
      </c>
    </row>
    <row r="10" spans="1:25" x14ac:dyDescent="0.3">
      <c r="A10" t="s">
        <v>44</v>
      </c>
      <c r="B10" s="15" t="str">
        <f>_xlfn.XLOOKUP($A10,'Vet List'!A:A,'Vet List'!D:D,"Not found",0)</f>
        <v>Michael Buckley</v>
      </c>
      <c r="C10" t="str">
        <f>_xlfn.CONCAT(A10,E10)</f>
        <v>C13-0079ME</v>
      </c>
      <c r="D10" s="15">
        <f>_xlfn.XLOOKUP($A10,'Vet List'!$A:$A,'Vet List'!F:F,"Not found",0)</f>
        <v>1971</v>
      </c>
      <c r="E10" t="s">
        <v>11</v>
      </c>
      <c r="F10" s="15" t="str">
        <f>_xlfn.XLOOKUP($A10,'Vet List'!$A:$A,'Vet List'!I:I,"Not found",0)</f>
        <v>50-59</v>
      </c>
      <c r="G10" s="1">
        <f>_xlfn.XLOOKUP(C10,'Nationals 2023'!E:E,'Nationals 2023'!C:C,0,0)</f>
        <v>0</v>
      </c>
      <c r="H10" s="2">
        <f>_xlfn.XLOOKUP(G10,'Point Tables'!$A:$A,'Point Tables'!B:B,0,0)</f>
        <v>0</v>
      </c>
      <c r="I10" s="6">
        <f>_xlfn.XLOOKUP(C10,'Canada Cup 2'!I:I,'Canada Cup 2'!A:A,0)</f>
        <v>0</v>
      </c>
      <c r="J10" s="2">
        <f>_xlfn.XLOOKUP(I10,'Point Tables'!$A:$A,'Point Tables'!B:B,0,0)</f>
        <v>0</v>
      </c>
      <c r="K10" s="1">
        <f>_xlfn.XLOOKUP(C10,'Canada Cup 1'!I:I,'Canada Cup 1'!A:A,0,0)</f>
        <v>0</v>
      </c>
      <c r="L10" s="2">
        <f>_xlfn.XLOOKUP(K10,'Point Tables'!$A:$A,'Point Tables'!B:B,0,0)</f>
        <v>0</v>
      </c>
      <c r="M10">
        <f>_xlfn.XLOOKUP(C10,'Domestic Ranking'!E:E,'Domestic Ranking'!F:F,0)</f>
        <v>0</v>
      </c>
      <c r="N10" s="2">
        <f>_xlfn.XLOOKUP(M10,'Point Tables'!$A:$A,'Point Tables'!B:B,0,0)</f>
        <v>0</v>
      </c>
      <c r="O10" s="1">
        <f>_xlfn.XLOOKUP(C10,'CANAM Comb'!G:G,'CANAM Comb'!E:E,0)</f>
        <v>0</v>
      </c>
      <c r="P10" s="2">
        <f>_xlfn.XLOOKUP(O10,'Point Tables'!$A:$A,'Point Tables'!C:C,0,0)</f>
        <v>0</v>
      </c>
      <c r="Q10" s="6">
        <f>_xlfn.XLOOKUP(C10,'CANAM Age'!G:G,'CANAM Age'!E:E,0)</f>
        <v>0</v>
      </c>
      <c r="R10" s="2">
        <f>_xlfn.XLOOKUP(Q10,'Point Tables'!$A:$A,'Point Tables'!D:D,0)</f>
        <v>0</v>
      </c>
      <c r="S10" s="3">
        <f>_xlfn.XLOOKUP(C10,'NAC Comb'!G:G,'NAC Comb'!E:E,0,0)</f>
        <v>0</v>
      </c>
      <c r="T10" s="2">
        <f>_xlfn.XLOOKUP(S10,'Point Tables'!$A:$A,'Point Tables'!F:F,0,0)</f>
        <v>0</v>
      </c>
      <c r="U10" s="3">
        <f>_xlfn.XLOOKUP(C10,'NAC Age'!G:G,'NAC Age'!E:E,0,0)</f>
        <v>0</v>
      </c>
      <c r="V10" s="2">
        <f>_xlfn.XLOOKUP(U10,'Point Tables'!$A:$A,'Point Tables'!F:F,0,0)</f>
        <v>0</v>
      </c>
      <c r="W10" s="6">
        <f>_xlfn.XLOOKUP(C10,Worlds!E:E,Worlds!C:C,0,0)</f>
        <v>10</v>
      </c>
      <c r="X10" s="2">
        <f>_xlfn.XLOOKUP(W10,'Point Tables'!$A:$A,'Point Tables'!G:G,0,0)</f>
        <v>80</v>
      </c>
      <c r="Y10" s="5">
        <f>+H10+J10+L10+N10+P10+R10+T10+V10+X10</f>
        <v>80</v>
      </c>
    </row>
    <row r="11" spans="1:25" x14ac:dyDescent="0.3">
      <c r="A11" t="s">
        <v>763</v>
      </c>
      <c r="B11" s="15" t="str">
        <f>_xlfn.XLOOKUP($A11,'Vet List'!A:A,'Vet List'!D:D,"Not found",0)</f>
        <v>Sorin Paltiniseanu</v>
      </c>
      <c r="C11" t="str">
        <f>_xlfn.CONCAT(A11,E11)</f>
        <v>C06-0496ME</v>
      </c>
      <c r="D11" s="15">
        <f>_xlfn.XLOOKUP($A11,'Vet List'!$A:$A,'Vet List'!F:F,"Not found",0)</f>
        <v>1971</v>
      </c>
      <c r="E11" t="s">
        <v>11</v>
      </c>
      <c r="F11" s="15" t="str">
        <f>_xlfn.XLOOKUP($A11,'Vet List'!$A:$A,'Vet List'!I:I,"Not found",0)</f>
        <v>50-59</v>
      </c>
      <c r="G11" s="1">
        <f>_xlfn.XLOOKUP(C11,'Nationals 2023'!E:E,'Nationals 2023'!C:C,0,0)</f>
        <v>0</v>
      </c>
      <c r="H11" s="2">
        <f>_xlfn.XLOOKUP(G11,'Point Tables'!$A:$A,'Point Tables'!B:B,0,0)</f>
        <v>0</v>
      </c>
      <c r="I11" s="6">
        <f>_xlfn.XLOOKUP(C11,'Canada Cup 2'!I:I,'Canada Cup 2'!A:A,0)</f>
        <v>3</v>
      </c>
      <c r="J11" s="2">
        <f>_xlfn.XLOOKUP(I11,'Point Tables'!$A:$A,'Point Tables'!B:B,0,0)</f>
        <v>40</v>
      </c>
      <c r="K11" s="1">
        <f>_xlfn.XLOOKUP(C11,'Canada Cup 1'!I:I,'Canada Cup 1'!A:A,0,0)</f>
        <v>0</v>
      </c>
      <c r="L11" s="2">
        <f>_xlfn.XLOOKUP(K11,'Point Tables'!$A:$A,'Point Tables'!B:B,0,0)</f>
        <v>0</v>
      </c>
      <c r="M11">
        <f>_xlfn.XLOOKUP(C11,'Domestic Ranking'!E:E,'Domestic Ranking'!F:F,0)</f>
        <v>0</v>
      </c>
      <c r="N11" s="2">
        <f>_xlfn.XLOOKUP(M11,'Point Tables'!$A:$A,'Point Tables'!B:B,0,0)</f>
        <v>0</v>
      </c>
      <c r="O11" s="1">
        <f>_xlfn.XLOOKUP(C11,'CANAM Comb'!G:G,'CANAM Comb'!E:E,0)</f>
        <v>0</v>
      </c>
      <c r="P11" s="2">
        <f>_xlfn.XLOOKUP(O11,'Point Tables'!$A:$A,'Point Tables'!C:C,0,0)</f>
        <v>0</v>
      </c>
      <c r="Q11" s="6">
        <f>_xlfn.XLOOKUP(C11,'CANAM Age'!G:G,'CANAM Age'!E:E,0)</f>
        <v>0</v>
      </c>
      <c r="R11" s="2">
        <f>_xlfn.XLOOKUP(Q11,'Point Tables'!$A:$A,'Point Tables'!D:D,0)</f>
        <v>0</v>
      </c>
      <c r="S11" s="3">
        <f>_xlfn.XLOOKUP(C11,'NAC Comb'!G:G,'NAC Comb'!E:E,0,0)</f>
        <v>23</v>
      </c>
      <c r="T11" s="2">
        <f>_xlfn.XLOOKUP(S11,'Point Tables'!$A:$A,'Point Tables'!F:F,0,0)</f>
        <v>8</v>
      </c>
      <c r="U11" s="3">
        <f>_xlfn.XLOOKUP(C11,'NAC Age'!G:G,'NAC Age'!E:E,0,0)</f>
        <v>22</v>
      </c>
      <c r="V11" s="2">
        <f>_xlfn.XLOOKUP(U11,'Point Tables'!$A:$A,'Point Tables'!F:F,0,0)</f>
        <v>8</v>
      </c>
      <c r="W11" s="6">
        <f>_xlfn.XLOOKUP(C11,Worlds!E:E,Worlds!C:C,0,0)</f>
        <v>0</v>
      </c>
      <c r="X11" s="2">
        <f>_xlfn.XLOOKUP(W11,'Point Tables'!$A:$A,'Point Tables'!G:G,0,0)</f>
        <v>0</v>
      </c>
      <c r="Y11" s="5">
        <f>+H11+J11+L11+N11+P11+R11+T11+V11+X11</f>
        <v>56</v>
      </c>
    </row>
    <row r="12" spans="1:25" x14ac:dyDescent="0.3">
      <c r="A12" t="s">
        <v>783</v>
      </c>
      <c r="B12" s="15" t="str">
        <f>_xlfn.XLOOKUP($A12,'Vet List'!A:A,'Vet List'!D:D,"Not found",0)</f>
        <v>Mark Samuel</v>
      </c>
      <c r="C12" t="str">
        <f>_xlfn.CONCAT(A12,E12)</f>
        <v>C19-1037ME</v>
      </c>
      <c r="D12" s="15">
        <f>_xlfn.XLOOKUP($A12,'Vet List'!$A:$A,'Vet List'!F:F,"Not found",0)</f>
        <v>1974</v>
      </c>
      <c r="E12" t="s">
        <v>11</v>
      </c>
      <c r="F12" s="15" t="str">
        <f>_xlfn.XLOOKUP($A12,'Vet List'!$A:$A,'Vet List'!I:I,"Not found",0)</f>
        <v>50-59</v>
      </c>
      <c r="G12" s="1">
        <f>_xlfn.XLOOKUP(C12,'Nationals 2023'!E:E,'Nationals 2023'!C:C,0,0)</f>
        <v>0</v>
      </c>
      <c r="H12" s="2">
        <f>_xlfn.XLOOKUP(G12,'Point Tables'!$A:$A,'Point Tables'!B:B,0,0)</f>
        <v>0</v>
      </c>
      <c r="I12" s="6">
        <f>_xlfn.XLOOKUP(C12,'Canada Cup 2'!I:I,'Canada Cup 2'!A:A,0)</f>
        <v>1</v>
      </c>
      <c r="J12" s="2">
        <f>_xlfn.XLOOKUP(I12,'Point Tables'!$A:$A,'Point Tables'!B:B,0,0)</f>
        <v>50</v>
      </c>
      <c r="K12" s="1">
        <f>_xlfn.XLOOKUP(C12,'Canada Cup 1'!I:I,'Canada Cup 1'!A:A,0,0)</f>
        <v>0</v>
      </c>
      <c r="L12" s="2">
        <f>_xlfn.XLOOKUP(K12,'Point Tables'!$A:$A,'Point Tables'!B:B,0,0)</f>
        <v>0</v>
      </c>
      <c r="M12">
        <f>_xlfn.XLOOKUP(C12,'Domestic Ranking'!E:E,'Domestic Ranking'!F:F,0)</f>
        <v>0</v>
      </c>
      <c r="N12" s="2">
        <f>_xlfn.XLOOKUP(M12,'Point Tables'!$A:$A,'Point Tables'!B:B,0,0)</f>
        <v>0</v>
      </c>
      <c r="O12" s="1">
        <f>_xlfn.XLOOKUP(C12,'CANAM Comb'!G:G,'CANAM Comb'!E:E,0)</f>
        <v>0</v>
      </c>
      <c r="P12" s="2">
        <f>_xlfn.XLOOKUP(O12,'Point Tables'!$A:$A,'Point Tables'!C:C,0,0)</f>
        <v>0</v>
      </c>
      <c r="Q12" s="6">
        <f>_xlfn.XLOOKUP(C12,'CANAM Age'!G:G,'CANAM Age'!E:E,0)</f>
        <v>0</v>
      </c>
      <c r="R12" s="2">
        <f>_xlfn.XLOOKUP(Q12,'Point Tables'!$A:$A,'Point Tables'!D:D,0)</f>
        <v>0</v>
      </c>
      <c r="S12" s="3">
        <f>_xlfn.XLOOKUP(C12,'NAC Comb'!G:G,'NAC Comb'!E:E,0,0)</f>
        <v>0</v>
      </c>
      <c r="T12" s="2">
        <f>_xlfn.XLOOKUP(S12,'Point Tables'!$A:$A,'Point Tables'!F:F,0,0)</f>
        <v>0</v>
      </c>
      <c r="U12" s="3">
        <f>_xlfn.XLOOKUP(C12,'NAC Age'!G:G,'NAC Age'!E:E,0,0)</f>
        <v>0</v>
      </c>
      <c r="V12" s="2">
        <f>_xlfn.XLOOKUP(U12,'Point Tables'!$A:$A,'Point Tables'!F:F,0,0)</f>
        <v>0</v>
      </c>
      <c r="W12" s="6">
        <f>_xlfn.XLOOKUP(C12,Worlds!E:E,Worlds!C:C,0,0)</f>
        <v>0</v>
      </c>
      <c r="X12" s="2">
        <f>_xlfn.XLOOKUP(W12,'Point Tables'!$A:$A,'Point Tables'!G:G,0,0)</f>
        <v>0</v>
      </c>
      <c r="Y12" s="5">
        <f>+H12+J12+L12+N12+P12+R12+T12+V12+X12</f>
        <v>50</v>
      </c>
    </row>
    <row r="13" spans="1:25" x14ac:dyDescent="0.3">
      <c r="A13" t="s">
        <v>769</v>
      </c>
      <c r="B13" s="15" t="str">
        <f>_xlfn.XLOOKUP($A13,'Vet List'!A:A,'Vet List'!D:D,"Not found",0)</f>
        <v>Trevor Shaw</v>
      </c>
      <c r="C13" t="str">
        <f>_xlfn.CONCAT(A13,E13)</f>
        <v>C08-1654ME</v>
      </c>
      <c r="D13" s="15">
        <f>_xlfn.XLOOKUP($A13,'Vet List'!$A:$A,'Vet List'!F:F,"Not found",0)</f>
        <v>1968</v>
      </c>
      <c r="E13" t="s">
        <v>11</v>
      </c>
      <c r="F13" s="15" t="str">
        <f>_xlfn.XLOOKUP($A13,'Vet List'!$A:$A,'Vet List'!I:I,"Not found",0)</f>
        <v>50-59</v>
      </c>
      <c r="G13" s="1">
        <f>_xlfn.XLOOKUP(C13,'Nationals 2023'!E:E,'Nationals 2023'!C:C,0,0)</f>
        <v>0</v>
      </c>
      <c r="H13" s="2">
        <f>_xlfn.XLOOKUP(G13,'Point Tables'!$A:$A,'Point Tables'!B:B,0,0)</f>
        <v>0</v>
      </c>
      <c r="I13" s="6">
        <f>_xlfn.XLOOKUP(C13,'Canada Cup 2'!I:I,'Canada Cup 2'!A:A,0)</f>
        <v>3</v>
      </c>
      <c r="J13" s="2">
        <f>_xlfn.XLOOKUP(I13,'Point Tables'!$A:$A,'Point Tables'!B:B,0,0)</f>
        <v>40</v>
      </c>
      <c r="K13" s="1">
        <f>_xlfn.XLOOKUP(C13,'Canada Cup 1'!I:I,'Canada Cup 1'!A:A,0,0)</f>
        <v>0</v>
      </c>
      <c r="L13" s="2">
        <f>_xlfn.XLOOKUP(K13,'Point Tables'!$A:$A,'Point Tables'!B:B,0,0)</f>
        <v>0</v>
      </c>
      <c r="M13">
        <f>_xlfn.XLOOKUP(C13,'Domestic Ranking'!E:E,'Domestic Ranking'!F:F,0)</f>
        <v>0</v>
      </c>
      <c r="N13" s="2">
        <f>_xlfn.XLOOKUP(M13,'Point Tables'!$A:$A,'Point Tables'!B:B,0,0)</f>
        <v>0</v>
      </c>
      <c r="O13" s="1">
        <f>_xlfn.XLOOKUP(C13,'CANAM Comb'!G:G,'CANAM Comb'!E:E,0)</f>
        <v>0</v>
      </c>
      <c r="P13" s="2">
        <f>_xlfn.XLOOKUP(O13,'Point Tables'!$A:$A,'Point Tables'!C:C,0,0)</f>
        <v>0</v>
      </c>
      <c r="Q13" s="6">
        <f>_xlfn.XLOOKUP(C13,'CANAM Age'!G:G,'CANAM Age'!E:E,0)</f>
        <v>0</v>
      </c>
      <c r="R13" s="2">
        <f>_xlfn.XLOOKUP(Q13,'Point Tables'!$A:$A,'Point Tables'!D:D,0)</f>
        <v>0</v>
      </c>
      <c r="S13" s="3">
        <f>_xlfn.XLOOKUP(C13,'NAC Comb'!G:G,'NAC Comb'!E:E,0,0)</f>
        <v>0</v>
      </c>
      <c r="T13" s="2">
        <f>_xlfn.XLOOKUP(S13,'Point Tables'!$A:$A,'Point Tables'!F:F,0,0)</f>
        <v>0</v>
      </c>
      <c r="U13" s="3">
        <f>_xlfn.XLOOKUP(C13,'NAC Age'!G:G,'NAC Age'!E:E,0,0)</f>
        <v>0</v>
      </c>
      <c r="V13" s="2">
        <f>_xlfn.XLOOKUP(U13,'Point Tables'!$A:$A,'Point Tables'!F:F,0,0)</f>
        <v>0</v>
      </c>
      <c r="W13" s="6">
        <f>_xlfn.XLOOKUP(C13,Worlds!E:E,Worlds!C:C,0,0)</f>
        <v>0</v>
      </c>
      <c r="X13" s="2">
        <f>_xlfn.XLOOKUP(W13,'Point Tables'!$A:$A,'Point Tables'!G:G,0,0)</f>
        <v>0</v>
      </c>
      <c r="Y13" s="5">
        <f>+H13+J13+L13+N13+P13+R13+T13+V13+X13</f>
        <v>40</v>
      </c>
    </row>
    <row r="14" spans="1:25" x14ac:dyDescent="0.3">
      <c r="A14" t="s">
        <v>1147</v>
      </c>
      <c r="B14" s="15" t="str">
        <f>_xlfn.XLOOKUP($A14,'Vet List'!A:A,'Vet List'!D:D,"Not found",0)</f>
        <v>Neil Pengelly</v>
      </c>
      <c r="C14" t="str">
        <f>_xlfn.CONCAT(A14,E14)</f>
        <v>C21-2852ME</v>
      </c>
      <c r="D14" s="15">
        <f>_xlfn.XLOOKUP($A14,'Vet List'!$A:$A,'Vet List'!F:F,"Not found",0)</f>
        <v>1974</v>
      </c>
      <c r="E14" t="s">
        <v>11</v>
      </c>
      <c r="F14" s="15" t="str">
        <f>_xlfn.XLOOKUP($A14,'Vet List'!$A:$A,'Vet List'!I:I,"Not found",0)</f>
        <v>50-59</v>
      </c>
      <c r="G14" s="1">
        <f>_xlfn.XLOOKUP(C14,'Nationals 2023'!E:E,'Nationals 2023'!C:C,0,0)</f>
        <v>0</v>
      </c>
      <c r="H14" s="2">
        <f>_xlfn.XLOOKUP(G14,'Point Tables'!$A:$A,'Point Tables'!B:B,0,0)</f>
        <v>0</v>
      </c>
      <c r="I14" s="6">
        <f>_xlfn.XLOOKUP(C14,'Canada Cup 2'!I:I,'Canada Cup 2'!A:A,0)</f>
        <v>9</v>
      </c>
      <c r="J14" s="2">
        <f>_xlfn.XLOOKUP(I14,'Point Tables'!$A:$A,'Point Tables'!B:B,0,0)</f>
        <v>15</v>
      </c>
      <c r="K14" s="1">
        <f>_xlfn.XLOOKUP(C14,'Canada Cup 1'!I:I,'Canada Cup 1'!A:A,0,0)</f>
        <v>0</v>
      </c>
      <c r="L14" s="2">
        <f>_xlfn.XLOOKUP(K14,'Point Tables'!$A:$A,'Point Tables'!B:B,0,0)</f>
        <v>0</v>
      </c>
      <c r="M14">
        <f>_xlfn.XLOOKUP(C14,'Domestic Ranking'!E:E,'Domestic Ranking'!F:F,0)</f>
        <v>0</v>
      </c>
      <c r="N14" s="2">
        <f>_xlfn.XLOOKUP(M14,'Point Tables'!$A:$A,'Point Tables'!B:B,0,0)</f>
        <v>0</v>
      </c>
      <c r="O14" s="1">
        <f>_xlfn.XLOOKUP(C14,'CANAM Comb'!G:G,'CANAM Comb'!E:E,0)</f>
        <v>0</v>
      </c>
      <c r="P14" s="2">
        <f>_xlfn.XLOOKUP(O14,'Point Tables'!$A:$A,'Point Tables'!C:C,0,0)</f>
        <v>0</v>
      </c>
      <c r="Q14" s="6">
        <f>_xlfn.XLOOKUP(C14,'CANAM Age'!G:G,'CANAM Age'!E:E,0)</f>
        <v>0</v>
      </c>
      <c r="R14" s="2">
        <f>_xlfn.XLOOKUP(Q14,'Point Tables'!$A:$A,'Point Tables'!D:D,0)</f>
        <v>0</v>
      </c>
      <c r="S14" s="3">
        <f>_xlfn.XLOOKUP(C14,'NAC Comb'!G:G,'NAC Comb'!E:E,0,0)</f>
        <v>31</v>
      </c>
      <c r="T14" s="2">
        <f>_xlfn.XLOOKUP(S14,'Point Tables'!$A:$A,'Point Tables'!F:F,0,0)</f>
        <v>8</v>
      </c>
      <c r="U14" s="3">
        <f>_xlfn.XLOOKUP(C14,'NAC Age'!G:G,'NAC Age'!E:E,0,0)</f>
        <v>31</v>
      </c>
      <c r="V14" s="2">
        <f>_xlfn.XLOOKUP(U14,'Point Tables'!$A:$A,'Point Tables'!F:F,0,0)</f>
        <v>8</v>
      </c>
      <c r="W14" s="6">
        <f>_xlfn.XLOOKUP(C14,Worlds!E:E,Worlds!C:C,0,0)</f>
        <v>0</v>
      </c>
      <c r="X14" s="2">
        <f>_xlfn.XLOOKUP(W14,'Point Tables'!$A:$A,'Point Tables'!G:G,0,0)</f>
        <v>0</v>
      </c>
      <c r="Y14" s="5">
        <f>+H14+J14+L14+N14+P14+R14+T14+V14+X14</f>
        <v>31</v>
      </c>
    </row>
    <row r="15" spans="1:25" x14ac:dyDescent="0.3">
      <c r="A15" t="s">
        <v>753</v>
      </c>
      <c r="B15" s="15" t="str">
        <f>_xlfn.XLOOKUP($A15,'Vet List'!A:A,'Vet List'!D:D,"Not found",0)</f>
        <v>Yannick Le Devehat</v>
      </c>
      <c r="C15" t="str">
        <f>_xlfn.CONCAT(A15,E15)</f>
        <v>C18-1773ME</v>
      </c>
      <c r="D15" s="15">
        <f>_xlfn.XLOOKUP($A15,'Vet List'!$A:$A,'Vet List'!F:F,"Not found",0)</f>
        <v>1969</v>
      </c>
      <c r="E15" t="s">
        <v>11</v>
      </c>
      <c r="F15" s="15" t="str">
        <f>_xlfn.XLOOKUP($A15,'Vet List'!$A:$A,'Vet List'!I:I,"Not found",0)</f>
        <v>50-59</v>
      </c>
      <c r="G15" s="1">
        <f>_xlfn.XLOOKUP(C15,'Nationals 2023'!E:E,'Nationals 2023'!C:C,0,0)</f>
        <v>0</v>
      </c>
      <c r="H15" s="2">
        <f>_xlfn.XLOOKUP(G15,'Point Tables'!$A:$A,'Point Tables'!B:B,0,0)</f>
        <v>0</v>
      </c>
      <c r="I15" s="6">
        <f>_xlfn.XLOOKUP(C15,'Canada Cup 2'!I:I,'Canada Cup 2'!A:A,0)</f>
        <v>6</v>
      </c>
      <c r="J15" s="2">
        <f>_xlfn.XLOOKUP(I15,'Point Tables'!$A:$A,'Point Tables'!B:B,0,0)</f>
        <v>30</v>
      </c>
      <c r="K15" s="1">
        <f>_xlfn.XLOOKUP(C15,'Canada Cup 1'!I:I,'Canada Cup 1'!A:A,0,0)</f>
        <v>0</v>
      </c>
      <c r="L15" s="2">
        <f>_xlfn.XLOOKUP(K15,'Point Tables'!$A:$A,'Point Tables'!B:B,0,0)</f>
        <v>0</v>
      </c>
      <c r="M15">
        <f>_xlfn.XLOOKUP(C15,'Domestic Ranking'!E:E,'Domestic Ranking'!F:F,0)</f>
        <v>0</v>
      </c>
      <c r="N15" s="2">
        <f>_xlfn.XLOOKUP(M15,'Point Tables'!$A:$A,'Point Tables'!B:B,0,0)</f>
        <v>0</v>
      </c>
      <c r="O15" s="1">
        <f>_xlfn.XLOOKUP(C15,'CANAM Comb'!G:G,'CANAM Comb'!E:E,0)</f>
        <v>0</v>
      </c>
      <c r="P15" s="2">
        <f>_xlfn.XLOOKUP(O15,'Point Tables'!$A:$A,'Point Tables'!C:C,0,0)</f>
        <v>0</v>
      </c>
      <c r="Q15" s="6">
        <f>_xlfn.XLOOKUP(C15,'CANAM Age'!G:G,'CANAM Age'!E:E,0)</f>
        <v>0</v>
      </c>
      <c r="R15" s="2">
        <f>_xlfn.XLOOKUP(Q15,'Point Tables'!$A:$A,'Point Tables'!D:D,0)</f>
        <v>0</v>
      </c>
      <c r="S15" s="3">
        <f>_xlfn.XLOOKUP(C15,'NAC Comb'!G:G,'NAC Comb'!E:E,0,0)</f>
        <v>0</v>
      </c>
      <c r="T15" s="2">
        <f>_xlfn.XLOOKUP(S15,'Point Tables'!$A:$A,'Point Tables'!F:F,0,0)</f>
        <v>0</v>
      </c>
      <c r="U15" s="3">
        <f>_xlfn.XLOOKUP(C15,'NAC Age'!G:G,'NAC Age'!E:E,0,0)</f>
        <v>0</v>
      </c>
      <c r="V15" s="2">
        <f>_xlfn.XLOOKUP(U15,'Point Tables'!$A:$A,'Point Tables'!F:F,0,0)</f>
        <v>0</v>
      </c>
      <c r="W15" s="6">
        <f>_xlfn.XLOOKUP(C15,Worlds!E:E,Worlds!C:C,0,0)</f>
        <v>0</v>
      </c>
      <c r="X15" s="2">
        <f>_xlfn.XLOOKUP(W15,'Point Tables'!$A:$A,'Point Tables'!G:G,0,0)</f>
        <v>0</v>
      </c>
      <c r="Y15" s="5">
        <f>+H15+J15+L15+N15+P15+R15+T15+V15+X15</f>
        <v>30</v>
      </c>
    </row>
    <row r="16" spans="1:25" x14ac:dyDescent="0.3">
      <c r="A16" t="s">
        <v>46</v>
      </c>
      <c r="B16" s="15" t="str">
        <f>_xlfn.XLOOKUP($A16,'Vet List'!A:A,'Vet List'!D:D,"Not found",0)</f>
        <v>Alex Campbell</v>
      </c>
      <c r="C16" t="str">
        <f>_xlfn.CONCAT(A16,E16)</f>
        <v>C17-1759ME</v>
      </c>
      <c r="D16" s="15">
        <f>_xlfn.XLOOKUP($A16,'Vet List'!$A:$A,'Vet List'!F:F,"Not found",0)</f>
        <v>1971</v>
      </c>
      <c r="E16" t="s">
        <v>11</v>
      </c>
      <c r="F16" s="15" t="str">
        <f>_xlfn.XLOOKUP($A16,'Vet List'!$A:$A,'Vet List'!I:I,"Not found",0)</f>
        <v>50-59</v>
      </c>
      <c r="G16" s="1">
        <f>_xlfn.XLOOKUP(C16,'Nationals 2023'!E:E,'Nationals 2023'!C:C,0,0)</f>
        <v>0</v>
      </c>
      <c r="H16" s="2">
        <f>_xlfn.XLOOKUP(G16,'Point Tables'!$A:$A,'Point Tables'!B:B,0,0)</f>
        <v>0</v>
      </c>
      <c r="I16" s="6">
        <f>_xlfn.XLOOKUP(C16,'Canada Cup 2'!I:I,'Canada Cup 2'!A:A,0)</f>
        <v>20</v>
      </c>
      <c r="J16" s="2">
        <f>_xlfn.XLOOKUP(I16,'Point Tables'!$A:$A,'Point Tables'!B:B,0,0)</f>
        <v>4</v>
      </c>
      <c r="K16" s="1">
        <f>_xlfn.XLOOKUP(C16,'Canada Cup 1'!I:I,'Canada Cup 1'!A:A,0,0)</f>
        <v>0</v>
      </c>
      <c r="L16" s="2">
        <f>_xlfn.XLOOKUP(K16,'Point Tables'!$A:$A,'Point Tables'!B:B,0,0)</f>
        <v>0</v>
      </c>
      <c r="M16">
        <f>_xlfn.XLOOKUP(C16,'Domestic Ranking'!E:E,'Domestic Ranking'!F:F,0)</f>
        <v>0</v>
      </c>
      <c r="N16" s="2">
        <f>_xlfn.XLOOKUP(M16,'Point Tables'!$A:$A,'Point Tables'!B:B,0,0)</f>
        <v>0</v>
      </c>
      <c r="O16" s="1">
        <f>_xlfn.XLOOKUP(C16,'CANAM Comb'!G:G,'CANAM Comb'!E:E,0)</f>
        <v>0</v>
      </c>
      <c r="P16" s="2">
        <f>_xlfn.XLOOKUP(O16,'Point Tables'!$A:$A,'Point Tables'!C:C,0,0)</f>
        <v>0</v>
      </c>
      <c r="Q16" s="6">
        <f>_xlfn.XLOOKUP(C16,'CANAM Age'!G:G,'CANAM Age'!E:E,0)</f>
        <v>0</v>
      </c>
      <c r="R16" s="2">
        <f>_xlfn.XLOOKUP(Q16,'Point Tables'!$A:$A,'Point Tables'!D:D,0)</f>
        <v>0</v>
      </c>
      <c r="S16" s="3">
        <f>_xlfn.XLOOKUP(C16,'NAC Comb'!G:G,'NAC Comb'!E:E,0,0)</f>
        <v>0</v>
      </c>
      <c r="T16" s="2">
        <f>_xlfn.XLOOKUP(S16,'Point Tables'!$A:$A,'Point Tables'!F:F,0,0)</f>
        <v>0</v>
      </c>
      <c r="U16" s="3">
        <f>_xlfn.XLOOKUP(C16,'NAC Age'!G:G,'NAC Age'!E:E,0,0)</f>
        <v>0</v>
      </c>
      <c r="V16" s="2">
        <f>_xlfn.XLOOKUP(U16,'Point Tables'!$A:$A,'Point Tables'!F:F,0,0)</f>
        <v>0</v>
      </c>
      <c r="W16" s="6">
        <f>_xlfn.XLOOKUP(C16,Worlds!E:E,Worlds!C:C,0,0)</f>
        <v>58</v>
      </c>
      <c r="X16" s="2">
        <f>_xlfn.XLOOKUP(W16,'Point Tables'!$A:$A,'Point Tables'!G:G,0,0)</f>
        <v>20</v>
      </c>
      <c r="Y16" s="5">
        <f>+H16+J16+L16+N16+P16+R16+T16+V16+X16</f>
        <v>24</v>
      </c>
    </row>
    <row r="17" spans="1:25" x14ac:dyDescent="0.3">
      <c r="A17" t="s">
        <v>23</v>
      </c>
      <c r="B17" s="15" t="str">
        <f>_xlfn.XLOOKUP($A17,'Vet List'!A:A,'Vet List'!D:D,"Not found",0)</f>
        <v>Kyle Foster</v>
      </c>
      <c r="C17" t="str">
        <f>_xlfn.CONCAT(A17,E17)</f>
        <v>C06-0093ME</v>
      </c>
      <c r="D17" s="15">
        <f>_xlfn.XLOOKUP($A17,'Vet List'!$A:$A,'Vet List'!F:F,"Not found",0)</f>
        <v>1971</v>
      </c>
      <c r="E17" t="s">
        <v>11</v>
      </c>
      <c r="F17" s="15" t="str">
        <f>_xlfn.XLOOKUP($A17,'Vet List'!$A:$A,'Vet List'!I:I,"Not found",0)</f>
        <v>50-59</v>
      </c>
      <c r="G17" s="1">
        <f>_xlfn.XLOOKUP(C17,'Nationals 2023'!E:E,'Nationals 2023'!C:C,0,0)</f>
        <v>0</v>
      </c>
      <c r="H17" s="2">
        <f>_xlfn.XLOOKUP(G17,'Point Tables'!$A:$A,'Point Tables'!B:B,0,0)</f>
        <v>0</v>
      </c>
      <c r="I17" s="6">
        <f>_xlfn.XLOOKUP(C17,'Canada Cup 2'!I:I,'Canada Cup 2'!A:A,0)</f>
        <v>0</v>
      </c>
      <c r="J17" s="2">
        <f>_xlfn.XLOOKUP(I17,'Point Tables'!$A:$A,'Point Tables'!B:B,0,0)</f>
        <v>0</v>
      </c>
      <c r="K17" s="1">
        <f>_xlfn.XLOOKUP(C17,'Canada Cup 1'!I:I,'Canada Cup 1'!A:A,0,0)</f>
        <v>0</v>
      </c>
      <c r="L17" s="2">
        <f>_xlfn.XLOOKUP(K17,'Point Tables'!$A:$A,'Point Tables'!B:B,0,0)</f>
        <v>0</v>
      </c>
      <c r="M17">
        <f>_xlfn.XLOOKUP(C17,'Domestic Ranking'!E:E,'Domestic Ranking'!F:F,0)</f>
        <v>0</v>
      </c>
      <c r="N17" s="2">
        <f>_xlfn.XLOOKUP(M17,'Point Tables'!$A:$A,'Point Tables'!B:B,0,0)</f>
        <v>0</v>
      </c>
      <c r="O17" s="1">
        <f>_xlfn.XLOOKUP(C17,'CANAM Comb'!G:G,'CANAM Comb'!E:E,0)</f>
        <v>0</v>
      </c>
      <c r="P17" s="2">
        <f>_xlfn.XLOOKUP(O17,'Point Tables'!$A:$A,'Point Tables'!C:C,0,0)</f>
        <v>0</v>
      </c>
      <c r="Q17" s="6">
        <f>_xlfn.XLOOKUP(C17,'CANAM Age'!G:G,'CANAM Age'!E:E,0)</f>
        <v>0</v>
      </c>
      <c r="R17" s="2">
        <f>_xlfn.XLOOKUP(Q17,'Point Tables'!$A:$A,'Point Tables'!D:D,0)</f>
        <v>0</v>
      </c>
      <c r="S17" s="3">
        <f>_xlfn.XLOOKUP(C17,'NAC Comb'!G:G,'NAC Comb'!E:E,0,0)</f>
        <v>23</v>
      </c>
      <c r="T17" s="2">
        <f>_xlfn.XLOOKUP(S17,'Point Tables'!$A:$A,'Point Tables'!F:F,0,0)</f>
        <v>8</v>
      </c>
      <c r="U17" s="3">
        <f>_xlfn.XLOOKUP(C17,'NAC Age'!G:G,'NAC Age'!E:E,0,0)</f>
        <v>23</v>
      </c>
      <c r="V17" s="2">
        <f>_xlfn.XLOOKUP(U17,'Point Tables'!$A:$A,'Point Tables'!F:F,0,0)</f>
        <v>8</v>
      </c>
      <c r="W17" s="6">
        <f>_xlfn.XLOOKUP(C17,Worlds!E:E,Worlds!C:C,0,0)</f>
        <v>0</v>
      </c>
      <c r="X17" s="2">
        <f>_xlfn.XLOOKUP(W17,'Point Tables'!$A:$A,'Point Tables'!G:G,0,0)</f>
        <v>0</v>
      </c>
      <c r="Y17" s="5">
        <f>+H17+J17+L17+N17+P17+R17+T17+V17+X17</f>
        <v>16</v>
      </c>
    </row>
    <row r="18" spans="1:25" x14ac:dyDescent="0.3">
      <c r="A18" t="s">
        <v>1497</v>
      </c>
      <c r="B18" s="15" t="str">
        <f>_xlfn.XLOOKUP($A18,'Vet List'!A:A,'Vet List'!D:D,"Not found",0)</f>
        <v>Gary Matson</v>
      </c>
      <c r="C18" t="str">
        <f>_xlfn.CONCAT(A18,E18)</f>
        <v>C22-7307ME</v>
      </c>
      <c r="D18" s="15">
        <f>_xlfn.XLOOKUP($A18,'Vet List'!$A:$A,'Vet List'!F:F,"Not found",0)</f>
        <v>1970</v>
      </c>
      <c r="E18" t="s">
        <v>11</v>
      </c>
      <c r="F18" s="15" t="str">
        <f>_xlfn.XLOOKUP($A18,'Vet List'!$A:$A,'Vet List'!I:I,"Not found",0)</f>
        <v>50-59</v>
      </c>
      <c r="G18" s="1">
        <f>_xlfn.XLOOKUP(C18,'Nationals 2023'!E:E,'Nationals 2023'!C:C,0,0)</f>
        <v>0</v>
      </c>
      <c r="H18" s="2">
        <f>_xlfn.XLOOKUP(G18,'Point Tables'!$A:$A,'Point Tables'!B:B,0,0)</f>
        <v>0</v>
      </c>
      <c r="I18" s="6">
        <f>_xlfn.XLOOKUP(C18,'Canada Cup 2'!I:I,'Canada Cup 2'!A:A,0)</f>
        <v>11</v>
      </c>
      <c r="J18" s="2">
        <f>_xlfn.XLOOKUP(I18,'Point Tables'!$A:$A,'Point Tables'!B:B,0,0)</f>
        <v>15</v>
      </c>
      <c r="K18" s="1">
        <f>_xlfn.XLOOKUP(C18,'Canada Cup 1'!I:I,'Canada Cup 1'!A:A,0,0)</f>
        <v>0</v>
      </c>
      <c r="L18" s="2">
        <f>_xlfn.XLOOKUP(K18,'Point Tables'!$A:$A,'Point Tables'!B:B,0,0)</f>
        <v>0</v>
      </c>
      <c r="M18">
        <f>_xlfn.XLOOKUP(C18,'Domestic Ranking'!E:E,'Domestic Ranking'!F:F,0)</f>
        <v>0</v>
      </c>
      <c r="N18" s="2">
        <f>_xlfn.XLOOKUP(M18,'Point Tables'!$A:$A,'Point Tables'!B:B,0,0)</f>
        <v>0</v>
      </c>
      <c r="O18" s="1">
        <f>_xlfn.XLOOKUP(C18,'CANAM Comb'!G:G,'CANAM Comb'!E:E,0)</f>
        <v>0</v>
      </c>
      <c r="P18" s="2">
        <f>_xlfn.XLOOKUP(O18,'Point Tables'!$A:$A,'Point Tables'!C:C,0,0)</f>
        <v>0</v>
      </c>
      <c r="Q18" s="6">
        <f>_xlfn.XLOOKUP(C18,'CANAM Age'!G:G,'CANAM Age'!E:E,0)</f>
        <v>0</v>
      </c>
      <c r="R18" s="2">
        <f>_xlfn.XLOOKUP(Q18,'Point Tables'!$A:$A,'Point Tables'!D:D,0)</f>
        <v>0</v>
      </c>
      <c r="S18" s="3">
        <f>_xlfn.XLOOKUP(C18,'NAC Comb'!G:G,'NAC Comb'!E:E,0,0)</f>
        <v>0</v>
      </c>
      <c r="T18" s="2">
        <f>_xlfn.XLOOKUP(S18,'Point Tables'!$A:$A,'Point Tables'!F:F,0,0)</f>
        <v>0</v>
      </c>
      <c r="U18" s="3">
        <f>_xlfn.XLOOKUP(C18,'NAC Age'!G:G,'NAC Age'!E:E,0,0)</f>
        <v>0</v>
      </c>
      <c r="V18" s="2">
        <f>_xlfn.XLOOKUP(U18,'Point Tables'!$A:$A,'Point Tables'!F:F,0,0)</f>
        <v>0</v>
      </c>
      <c r="W18" s="6">
        <f>_xlfn.XLOOKUP(C18,Worlds!E:E,Worlds!C:C,0,0)</f>
        <v>0</v>
      </c>
      <c r="X18" s="2">
        <f>_xlfn.XLOOKUP(W18,'Point Tables'!$A:$A,'Point Tables'!G:G,0,0)</f>
        <v>0</v>
      </c>
      <c r="Y18" s="5">
        <f>+H18+J18+L18+N18+P18+R18+T18+V18+X18</f>
        <v>15</v>
      </c>
    </row>
    <row r="19" spans="1:25" x14ac:dyDescent="0.3">
      <c r="A19" s="28" t="s">
        <v>1323</v>
      </c>
      <c r="B19" s="15" t="str">
        <f>_xlfn.XLOOKUP($A19,'Vet List'!A:A,'Vet List'!D:D,"Not found",0)</f>
        <v>Sin Tong Goon</v>
      </c>
      <c r="C19" t="str">
        <f>_xlfn.CONCAT(A19,E19)</f>
        <v>C22-7498ME</v>
      </c>
      <c r="D19" s="15">
        <f>_xlfn.XLOOKUP($A19,'Vet List'!$A:$A,'Vet List'!F:F,"Not found",0)</f>
        <v>1970</v>
      </c>
      <c r="E19" t="s">
        <v>11</v>
      </c>
      <c r="F19" s="15" t="str">
        <f>_xlfn.XLOOKUP($A19,'Vet List'!$A:$A,'Vet List'!I:I,"Not found",0)</f>
        <v>50-59</v>
      </c>
      <c r="G19" s="1">
        <f>_xlfn.XLOOKUP(C19,'Nationals 2023'!E:E,'Nationals 2023'!C:C,0,0)</f>
        <v>0</v>
      </c>
      <c r="H19" s="2">
        <f>_xlfn.XLOOKUP(G19,'Point Tables'!$A:$A,'Point Tables'!B:B,0,0)</f>
        <v>0</v>
      </c>
      <c r="I19" s="6">
        <f>_xlfn.XLOOKUP(C19,'Canada Cup 2'!I:I,'Canada Cup 2'!A:A,0)</f>
        <v>14</v>
      </c>
      <c r="J19" s="2">
        <f>_xlfn.XLOOKUP(I19,'Point Tables'!$A:$A,'Point Tables'!B:B,0,0)</f>
        <v>8</v>
      </c>
      <c r="K19" s="1">
        <f>_xlfn.XLOOKUP(C19,'Canada Cup 1'!I:I,'Canada Cup 1'!A:A,0,0)</f>
        <v>0</v>
      </c>
      <c r="L19" s="2">
        <f>_xlfn.XLOOKUP(K19,'Point Tables'!$A:$A,'Point Tables'!B:B,0,0)</f>
        <v>0</v>
      </c>
      <c r="M19">
        <f>_xlfn.XLOOKUP(C19,'Domestic Ranking'!E:E,'Domestic Ranking'!F:F,0)</f>
        <v>0</v>
      </c>
      <c r="N19" s="2">
        <f>_xlfn.XLOOKUP(M19,'Point Tables'!$A:$A,'Point Tables'!B:B,0,0)</f>
        <v>0</v>
      </c>
      <c r="O19" s="1">
        <f>_xlfn.XLOOKUP(C19,'CANAM Comb'!G:G,'CANAM Comb'!E:E,0)</f>
        <v>0</v>
      </c>
      <c r="P19" s="2">
        <f>_xlfn.XLOOKUP(O19,'Point Tables'!$A:$A,'Point Tables'!C:C,0,0)</f>
        <v>0</v>
      </c>
      <c r="Q19" s="6">
        <f>_xlfn.XLOOKUP(C19,'CANAM Age'!G:G,'CANAM Age'!E:E,0)</f>
        <v>0</v>
      </c>
      <c r="R19" s="2">
        <f>_xlfn.XLOOKUP(Q19,'Point Tables'!$A:$A,'Point Tables'!D:D,0)</f>
        <v>0</v>
      </c>
      <c r="S19" s="3">
        <f>_xlfn.XLOOKUP(C19,'NAC Comb'!G:G,'NAC Comb'!E:E,0,0)</f>
        <v>0</v>
      </c>
      <c r="T19" s="2">
        <f>_xlfn.XLOOKUP(S19,'Point Tables'!$A:$A,'Point Tables'!F:F,0,0)</f>
        <v>0</v>
      </c>
      <c r="U19" s="3">
        <f>_xlfn.XLOOKUP(C19,'NAC Age'!G:G,'NAC Age'!E:E,0,0)</f>
        <v>0</v>
      </c>
      <c r="V19" s="2">
        <f>_xlfn.XLOOKUP(U19,'Point Tables'!$A:$A,'Point Tables'!F:F,0,0)</f>
        <v>0</v>
      </c>
      <c r="W19" s="6">
        <f>_xlfn.XLOOKUP(C19,Worlds!E:E,Worlds!C:C,0,0)</f>
        <v>0</v>
      </c>
      <c r="X19" s="2">
        <f>_xlfn.XLOOKUP(W19,'Point Tables'!$A:$A,'Point Tables'!G:G,0,0)</f>
        <v>0</v>
      </c>
      <c r="Y19" s="5">
        <f>+H19+J19+L19+N19+P19+R19+T19+V19+X19</f>
        <v>8</v>
      </c>
    </row>
    <row r="20" spans="1:25" x14ac:dyDescent="0.3">
      <c r="A20" t="s">
        <v>782</v>
      </c>
      <c r="B20" s="15" t="str">
        <f>_xlfn.XLOOKUP($A20,'Vet List'!A:A,'Vet List'!D:D,"Not found",0)</f>
        <v>Ambrose Lee</v>
      </c>
      <c r="C20" t="str">
        <f>_xlfn.CONCAT(A20,E20)</f>
        <v>C06-1861ME</v>
      </c>
      <c r="D20" s="15">
        <f>_xlfn.XLOOKUP($A20,'Vet List'!$A:$A,'Vet List'!F:F,"Not found",0)</f>
        <v>1970</v>
      </c>
      <c r="E20" t="s">
        <v>11</v>
      </c>
      <c r="F20" s="15" t="str">
        <f>_xlfn.XLOOKUP($A20,'Vet List'!$A:$A,'Vet List'!I:I,"Not found",0)</f>
        <v>50-59</v>
      </c>
      <c r="G20" s="1">
        <f>_xlfn.XLOOKUP(C20,'Nationals 2023'!E:E,'Nationals 2023'!C:C,0,0)</f>
        <v>0</v>
      </c>
      <c r="H20" s="2">
        <f>_xlfn.XLOOKUP(G20,'Point Tables'!$A:$A,'Point Tables'!B:B,0,0)</f>
        <v>0</v>
      </c>
      <c r="I20" s="6">
        <f>_xlfn.XLOOKUP(C20,'Canada Cup 2'!I:I,'Canada Cup 2'!A:A,0)</f>
        <v>17</v>
      </c>
      <c r="J20" s="2">
        <f>_xlfn.XLOOKUP(I20,'Point Tables'!$A:$A,'Point Tables'!B:B,0,0)</f>
        <v>4</v>
      </c>
      <c r="K20" s="1">
        <f>_xlfn.XLOOKUP(C20,'Canada Cup 1'!I:I,'Canada Cup 1'!A:A,0,0)</f>
        <v>0</v>
      </c>
      <c r="L20" s="2">
        <f>_xlfn.XLOOKUP(K20,'Point Tables'!$A:$A,'Point Tables'!B:B,0,0)</f>
        <v>0</v>
      </c>
      <c r="M20">
        <f>_xlfn.XLOOKUP(C20,'Domestic Ranking'!E:E,'Domestic Ranking'!F:F,0)</f>
        <v>0</v>
      </c>
      <c r="N20" s="2">
        <f>_xlfn.XLOOKUP(M20,'Point Tables'!$A:$A,'Point Tables'!B:B,0,0)</f>
        <v>0</v>
      </c>
      <c r="O20" s="1">
        <f>_xlfn.XLOOKUP(C20,'CANAM Comb'!G:G,'CANAM Comb'!E:E,0)</f>
        <v>0</v>
      </c>
      <c r="P20" s="2">
        <f>_xlfn.XLOOKUP(O20,'Point Tables'!$A:$A,'Point Tables'!C:C,0,0)</f>
        <v>0</v>
      </c>
      <c r="Q20" s="6">
        <f>_xlfn.XLOOKUP(C20,'CANAM Age'!G:G,'CANAM Age'!E:E,0)</f>
        <v>0</v>
      </c>
      <c r="R20" s="2">
        <f>_xlfn.XLOOKUP(Q20,'Point Tables'!$A:$A,'Point Tables'!D:D,0)</f>
        <v>0</v>
      </c>
      <c r="S20" s="3">
        <f>_xlfn.XLOOKUP(C20,'NAC Comb'!G:G,'NAC Comb'!E:E,0,0)</f>
        <v>0</v>
      </c>
      <c r="T20" s="2">
        <f>_xlfn.XLOOKUP(S20,'Point Tables'!$A:$A,'Point Tables'!F:F,0,0)</f>
        <v>0</v>
      </c>
      <c r="U20" s="3">
        <f>_xlfn.XLOOKUP(C20,'NAC Age'!G:G,'NAC Age'!E:E,0,0)</f>
        <v>0</v>
      </c>
      <c r="V20" s="2">
        <f>_xlfn.XLOOKUP(U20,'Point Tables'!$A:$A,'Point Tables'!F:F,0,0)</f>
        <v>0</v>
      </c>
      <c r="W20" s="6">
        <f>_xlfn.XLOOKUP(C20,Worlds!E:E,Worlds!C:C,0,0)</f>
        <v>0</v>
      </c>
      <c r="X20" s="2">
        <f>_xlfn.XLOOKUP(W20,'Point Tables'!$A:$A,'Point Tables'!G:G,0,0)</f>
        <v>0</v>
      </c>
      <c r="Y20" s="5">
        <f>+H20+J20+L20+N20+P20+R20+T20+V20+X20</f>
        <v>4</v>
      </c>
    </row>
    <row r="21" spans="1:25" x14ac:dyDescent="0.3">
      <c r="A21" s="28" t="s">
        <v>1498</v>
      </c>
      <c r="B21" s="15" t="str">
        <f>_xlfn.XLOOKUP($A21,'Vet List'!A:A,'Vet List'!D:D,"Not found",0)</f>
        <v>Stephen Lee</v>
      </c>
      <c r="C21" t="str">
        <f>_xlfn.CONCAT(A21,E21)</f>
        <v>C23-9054ME</v>
      </c>
      <c r="D21" s="15">
        <f>_xlfn.XLOOKUP($A21,'Vet List'!$A:$A,'Vet List'!F:F,"Not found",0)</f>
        <v>1966</v>
      </c>
      <c r="E21" t="s">
        <v>11</v>
      </c>
      <c r="F21" s="15" t="str">
        <f>_xlfn.XLOOKUP($A21,'Vet List'!$A:$A,'Vet List'!I:I,"Not found",0)</f>
        <v>50-59</v>
      </c>
      <c r="G21" s="1">
        <f>_xlfn.XLOOKUP(C21,'Nationals 2023'!E:E,'Nationals 2023'!C:C,0,0)</f>
        <v>0</v>
      </c>
      <c r="H21" s="2">
        <f>_xlfn.XLOOKUP(G21,'Point Tables'!$A:$A,'Point Tables'!B:B,0,0)</f>
        <v>0</v>
      </c>
      <c r="I21" s="6">
        <f>_xlfn.XLOOKUP(C21,'Canada Cup 2'!I:I,'Canada Cup 2'!A:A,0)</f>
        <v>22</v>
      </c>
      <c r="J21" s="2">
        <f>_xlfn.XLOOKUP(I21,'Point Tables'!$A:$A,'Point Tables'!B:B,0,0)</f>
        <v>4</v>
      </c>
      <c r="K21" s="1">
        <f>_xlfn.XLOOKUP(C21,'Canada Cup 1'!I:I,'Canada Cup 1'!A:A,0,0)</f>
        <v>0</v>
      </c>
      <c r="L21" s="2">
        <f>_xlfn.XLOOKUP(K21,'Point Tables'!$A:$A,'Point Tables'!B:B,0,0)</f>
        <v>0</v>
      </c>
      <c r="M21">
        <f>_xlfn.XLOOKUP(C21,'Domestic Ranking'!E:E,'Domestic Ranking'!F:F,0)</f>
        <v>0</v>
      </c>
      <c r="N21" s="2">
        <f>_xlfn.XLOOKUP(M21,'Point Tables'!$A:$A,'Point Tables'!B:B,0,0)</f>
        <v>0</v>
      </c>
      <c r="O21" s="1">
        <f>_xlfn.XLOOKUP(C21,'CANAM Comb'!G:G,'CANAM Comb'!E:E,0)</f>
        <v>0</v>
      </c>
      <c r="P21" s="2">
        <f>_xlfn.XLOOKUP(O21,'Point Tables'!$A:$A,'Point Tables'!C:C,0,0)</f>
        <v>0</v>
      </c>
      <c r="Q21" s="6">
        <f>_xlfn.XLOOKUP(C21,'CANAM Age'!G:G,'CANAM Age'!E:E,0)</f>
        <v>0</v>
      </c>
      <c r="R21" s="2">
        <f>_xlfn.XLOOKUP(Q21,'Point Tables'!$A:$A,'Point Tables'!D:D,0)</f>
        <v>0</v>
      </c>
      <c r="S21" s="3">
        <f>_xlfn.XLOOKUP(C21,'NAC Comb'!G:G,'NAC Comb'!E:E,0,0)</f>
        <v>0</v>
      </c>
      <c r="T21" s="2">
        <f>_xlfn.XLOOKUP(S21,'Point Tables'!$A:$A,'Point Tables'!F:F,0,0)</f>
        <v>0</v>
      </c>
      <c r="U21" s="3">
        <f>_xlfn.XLOOKUP(C21,'NAC Age'!G:G,'NAC Age'!E:E,0,0)</f>
        <v>0</v>
      </c>
      <c r="V21" s="2">
        <f>_xlfn.XLOOKUP(U21,'Point Tables'!$A:$A,'Point Tables'!F:F,0,0)</f>
        <v>0</v>
      </c>
      <c r="W21" s="6">
        <f>_xlfn.XLOOKUP(C21,Worlds!E:E,Worlds!C:C,0,0)</f>
        <v>0</v>
      </c>
      <c r="X21" s="2">
        <f>_xlfn.XLOOKUP(W21,'Point Tables'!$A:$A,'Point Tables'!G:G,0,0)</f>
        <v>0</v>
      </c>
      <c r="Y21" s="5">
        <f>+H21+J21+L21+N21+P21+R21+T21+V21+X21</f>
        <v>4</v>
      </c>
    </row>
    <row r="22" spans="1:25" x14ac:dyDescent="0.3">
      <c r="A22" t="s">
        <v>31</v>
      </c>
      <c r="B22" s="15" t="str">
        <f>_xlfn.XLOOKUP($A22,'Vet List'!A:A,'Vet List'!D:D,"Not found",0)</f>
        <v>Bela Suveg</v>
      </c>
      <c r="C22" t="str">
        <f>_xlfn.CONCAT(A22,E22)</f>
        <v>C08-0025ME</v>
      </c>
      <c r="D22" s="15">
        <f>_xlfn.XLOOKUP($A22,'Vet List'!$A:$A,'Vet List'!F:F,"Not found",0)</f>
        <v>1962</v>
      </c>
      <c r="E22" t="s">
        <v>11</v>
      </c>
      <c r="F22" s="15" t="str">
        <f>_xlfn.XLOOKUP($A22,'Vet List'!$A:$A,'Vet List'!I:I,"Not found",0)</f>
        <v>60-69</v>
      </c>
      <c r="G22" s="1">
        <f>_xlfn.XLOOKUP(C22,'Nationals 2023'!E:E,'Nationals 2023'!C:C,0,0)</f>
        <v>0</v>
      </c>
      <c r="H22" s="2">
        <f>_xlfn.XLOOKUP(G22,'Point Tables'!$A:$A,'Point Tables'!B:B,0,0)</f>
        <v>0</v>
      </c>
      <c r="I22" s="6">
        <f>_xlfn.XLOOKUP(C22,'Canada Cup 2'!I:I,'Canada Cup 2'!A:A,0)</f>
        <v>0</v>
      </c>
      <c r="J22" s="2">
        <f>_xlfn.XLOOKUP(I22,'Point Tables'!$A:$A,'Point Tables'!B:B,0,0)</f>
        <v>0</v>
      </c>
      <c r="K22" s="1">
        <f>_xlfn.XLOOKUP(C22,'Canada Cup 1'!I:I,'Canada Cup 1'!A:A,0,0)</f>
        <v>0</v>
      </c>
      <c r="L22" s="2">
        <f>_xlfn.XLOOKUP(K22,'Point Tables'!$A:$A,'Point Tables'!B:B,0,0)</f>
        <v>0</v>
      </c>
      <c r="M22">
        <f>_xlfn.XLOOKUP(C22,'Domestic Ranking'!E:E,'Domestic Ranking'!F:F,0)</f>
        <v>0</v>
      </c>
      <c r="N22" s="2">
        <f>_xlfn.XLOOKUP(M22,'Point Tables'!$A:$A,'Point Tables'!B:B,0,0)</f>
        <v>0</v>
      </c>
      <c r="O22" s="1">
        <f>_xlfn.XLOOKUP(C22,'CANAM Comb'!G:G,'CANAM Comb'!E:E,0)</f>
        <v>0</v>
      </c>
      <c r="P22" s="2">
        <f>_xlfn.XLOOKUP(O22,'Point Tables'!$A:$A,'Point Tables'!C:C,0,0)</f>
        <v>0</v>
      </c>
      <c r="Q22" s="6">
        <f>_xlfn.XLOOKUP(C22,'CANAM Age'!G:G,'CANAM Age'!E:E,0)</f>
        <v>0</v>
      </c>
      <c r="R22" s="2">
        <f>_xlfn.XLOOKUP(Q22,'Point Tables'!$A:$A,'Point Tables'!D:D,0)</f>
        <v>0</v>
      </c>
      <c r="S22" s="3">
        <f>_xlfn.XLOOKUP(C22,'NAC Comb'!G:G,'NAC Comb'!E:E,0,0)</f>
        <v>0</v>
      </c>
      <c r="T22" s="2">
        <f>_xlfn.XLOOKUP(S22,'Point Tables'!$A:$A,'Point Tables'!F:F,0,0)</f>
        <v>0</v>
      </c>
      <c r="U22" s="3">
        <f>_xlfn.XLOOKUP(C22,'NAC Age'!G:G,'NAC Age'!E:E,0,0)</f>
        <v>0</v>
      </c>
      <c r="V22" s="2">
        <f>_xlfn.XLOOKUP(U22,'Point Tables'!$A:$A,'Point Tables'!F:F,0,0)</f>
        <v>0</v>
      </c>
      <c r="W22" s="6">
        <f>_xlfn.XLOOKUP(C22,Worlds!E:E,Worlds!C:C,0,0)</f>
        <v>8</v>
      </c>
      <c r="X22" s="2">
        <f>_xlfn.XLOOKUP(W22,'Point Tables'!$A:$A,'Point Tables'!G:G,0,0)</f>
        <v>100</v>
      </c>
      <c r="Y22" s="5">
        <f>+H22+J22+L22+N22+P22+R22+T22+V22+X22</f>
        <v>100</v>
      </c>
    </row>
    <row r="23" spans="1:25" x14ac:dyDescent="0.3">
      <c r="A23" t="s">
        <v>28</v>
      </c>
      <c r="B23" s="15" t="str">
        <f>_xlfn.XLOOKUP($A23,'Vet List'!A:A,'Vet List'!D:D,"Not found",0)</f>
        <v>David Arthurs</v>
      </c>
      <c r="C23" t="str">
        <f>_xlfn.CONCAT(A23,E23)</f>
        <v>C17-1641ME</v>
      </c>
      <c r="D23" s="15">
        <f>_xlfn.XLOOKUP($A23,'Vet List'!$A:$A,'Vet List'!F:F,"Not found",0)</f>
        <v>1958</v>
      </c>
      <c r="E23" t="s">
        <v>11</v>
      </c>
      <c r="F23" s="15" t="str">
        <f>_xlfn.XLOOKUP($A23,'Vet List'!$A:$A,'Vet List'!I:I,"Not found",0)</f>
        <v>60-69</v>
      </c>
      <c r="G23" s="1">
        <f>_xlfn.XLOOKUP(C23,'Nationals 2023'!E:E,'Nationals 2023'!C:C,0,0)</f>
        <v>0</v>
      </c>
      <c r="H23" s="2">
        <f>_xlfn.XLOOKUP(G23,'Point Tables'!$A:$A,'Point Tables'!B:B,0,0)</f>
        <v>0</v>
      </c>
      <c r="I23" s="6">
        <f>_xlfn.XLOOKUP(C23,'Canada Cup 2'!I:I,'Canada Cup 2'!A:A,0)</f>
        <v>19</v>
      </c>
      <c r="J23" s="2">
        <f>_xlfn.XLOOKUP(I23,'Point Tables'!$A:$A,'Point Tables'!B:B,0,0)</f>
        <v>4</v>
      </c>
      <c r="K23" s="1">
        <f>_xlfn.XLOOKUP(C23,'Canada Cup 1'!I:I,'Canada Cup 1'!A:A,0,0)</f>
        <v>0</v>
      </c>
      <c r="L23" s="2">
        <f>_xlfn.XLOOKUP(K23,'Point Tables'!$A:$A,'Point Tables'!B:B,0,0)</f>
        <v>0</v>
      </c>
      <c r="M23">
        <f>_xlfn.XLOOKUP(C23,'Domestic Ranking'!E:E,'Domestic Ranking'!F:F,0)</f>
        <v>0</v>
      </c>
      <c r="N23" s="2">
        <f>_xlfn.XLOOKUP(M23,'Point Tables'!$A:$A,'Point Tables'!B:B,0,0)</f>
        <v>0</v>
      </c>
      <c r="O23" s="1">
        <f>_xlfn.XLOOKUP(C23,'CANAM Comb'!G:G,'CANAM Comb'!E:E,0)</f>
        <v>0</v>
      </c>
      <c r="P23" s="2">
        <f>_xlfn.XLOOKUP(O23,'Point Tables'!$A:$A,'Point Tables'!C:C,0,0)</f>
        <v>0</v>
      </c>
      <c r="Q23" s="6">
        <f>_xlfn.XLOOKUP(C23,'CANAM Age'!G:G,'CANAM Age'!E:E,0)</f>
        <v>0</v>
      </c>
      <c r="R23" s="2">
        <f>_xlfn.XLOOKUP(Q23,'Point Tables'!$A:$A,'Point Tables'!D:D,0)</f>
        <v>0</v>
      </c>
      <c r="S23" s="3">
        <f>_xlfn.XLOOKUP(C23,'NAC Comb'!G:G,'NAC Comb'!E:E,0,0)</f>
        <v>37</v>
      </c>
      <c r="T23" s="2">
        <f>_xlfn.XLOOKUP(S23,'Point Tables'!$A:$A,'Point Tables'!F:F,0,0)</f>
        <v>4</v>
      </c>
      <c r="U23" s="3">
        <f>_xlfn.XLOOKUP(C23,'NAC Age'!G:G,'NAC Age'!E:E,0,0)</f>
        <v>38</v>
      </c>
      <c r="V23" s="2">
        <f>_xlfn.XLOOKUP(U23,'Point Tables'!$A:$A,'Point Tables'!F:F,0,0)</f>
        <v>4</v>
      </c>
      <c r="W23" s="6">
        <f>_xlfn.XLOOKUP(C23,Worlds!E:E,Worlds!C:C,0,0)</f>
        <v>45</v>
      </c>
      <c r="X23" s="2">
        <f>_xlfn.XLOOKUP(W23,'Point Tables'!$A:$A,'Point Tables'!G:G,0,0)</f>
        <v>20</v>
      </c>
      <c r="Y23" s="5">
        <f>+H23+J23+L23+N23+P23+R23+T23+V23+X23</f>
        <v>32</v>
      </c>
    </row>
    <row r="24" spans="1:25" x14ac:dyDescent="0.3">
      <c r="A24" t="s">
        <v>968</v>
      </c>
      <c r="B24" s="15" t="str">
        <f>_xlfn.XLOOKUP($A24,'Vet List'!A:A,'Vet List'!D:D,"Not found",0)</f>
        <v>Dan Tatu</v>
      </c>
      <c r="C24" t="str">
        <f>_xlfn.CONCAT(A24,E24)</f>
        <v>C07-1193ME</v>
      </c>
      <c r="D24" s="15">
        <f>_xlfn.XLOOKUP($A24,'Vet List'!$A:$A,'Vet List'!F:F,"Not found",0)</f>
        <v>1959</v>
      </c>
      <c r="E24" t="s">
        <v>11</v>
      </c>
      <c r="F24" s="15" t="str">
        <f>_xlfn.XLOOKUP($A24,'Vet List'!$A:$A,'Vet List'!I:I,"Not found",0)</f>
        <v>60-69</v>
      </c>
      <c r="G24" s="1">
        <f>_xlfn.XLOOKUP(C24,'Nationals 2023'!E:E,'Nationals 2023'!C:C,0,0)</f>
        <v>0</v>
      </c>
      <c r="H24" s="2">
        <f>_xlfn.XLOOKUP(G24,'Point Tables'!$A:$A,'Point Tables'!B:B,0,0)</f>
        <v>0</v>
      </c>
      <c r="I24" s="6">
        <f>_xlfn.XLOOKUP(C24,'Canada Cup 2'!I:I,'Canada Cup 2'!A:A,0)</f>
        <v>12</v>
      </c>
      <c r="J24" s="2">
        <f>_xlfn.XLOOKUP(I24,'Point Tables'!$A:$A,'Point Tables'!B:B,0,0)</f>
        <v>15</v>
      </c>
      <c r="K24" s="1">
        <f>_xlfn.XLOOKUP(C24,'Canada Cup 1'!I:I,'Canada Cup 1'!A:A,0,0)</f>
        <v>0</v>
      </c>
      <c r="L24" s="2">
        <f>_xlfn.XLOOKUP(K24,'Point Tables'!$A:$A,'Point Tables'!B:B,0,0)</f>
        <v>0</v>
      </c>
      <c r="M24">
        <f>_xlfn.XLOOKUP(C24,'Domestic Ranking'!E:E,'Domestic Ranking'!F:F,0)</f>
        <v>0</v>
      </c>
      <c r="N24" s="2">
        <f>_xlfn.XLOOKUP(M24,'Point Tables'!$A:$A,'Point Tables'!B:B,0,0)</f>
        <v>0</v>
      </c>
      <c r="O24" s="1">
        <f>_xlfn.XLOOKUP(C24,'CANAM Comb'!G:G,'CANAM Comb'!E:E,0)</f>
        <v>0</v>
      </c>
      <c r="P24" s="2">
        <f>_xlfn.XLOOKUP(O24,'Point Tables'!$A:$A,'Point Tables'!C:C,0,0)</f>
        <v>0</v>
      </c>
      <c r="Q24" s="6">
        <f>_xlfn.XLOOKUP(C24,'CANAM Age'!G:G,'CANAM Age'!E:E,0)</f>
        <v>0</v>
      </c>
      <c r="R24" s="2">
        <f>_xlfn.XLOOKUP(Q24,'Point Tables'!$A:$A,'Point Tables'!D:D,0)</f>
        <v>0</v>
      </c>
      <c r="S24" s="3">
        <f>_xlfn.XLOOKUP(C24,'NAC Comb'!G:G,'NAC Comb'!E:E,0,0)</f>
        <v>28</v>
      </c>
      <c r="T24" s="2">
        <f>_xlfn.XLOOKUP(S24,'Point Tables'!$A:$A,'Point Tables'!F:F,0,0)</f>
        <v>8</v>
      </c>
      <c r="U24" s="3">
        <f>_xlfn.XLOOKUP(C24,'NAC Age'!G:G,'NAC Age'!E:E,0,0)</f>
        <v>37</v>
      </c>
      <c r="V24" s="2">
        <f>_xlfn.XLOOKUP(U24,'Point Tables'!$A:$A,'Point Tables'!F:F,0,0)</f>
        <v>4</v>
      </c>
      <c r="W24" s="6">
        <f>_xlfn.XLOOKUP(C24,Worlds!E:E,Worlds!C:C,0,0)</f>
        <v>0</v>
      </c>
      <c r="X24" s="2">
        <f>_xlfn.XLOOKUP(W24,'Point Tables'!$A:$A,'Point Tables'!G:G,0,0)</f>
        <v>0</v>
      </c>
      <c r="Y24" s="5">
        <f>+H24+J24+L24+N24+P24+R24+T24+V24+X24</f>
        <v>27</v>
      </c>
    </row>
    <row r="25" spans="1:25" x14ac:dyDescent="0.3">
      <c r="A25" t="s">
        <v>784</v>
      </c>
      <c r="B25" s="15" t="str">
        <f>_xlfn.XLOOKUP($A25,'Vet List'!A:A,'Vet List'!D:D,"Not found",0)</f>
        <v>Craig Bennett</v>
      </c>
      <c r="C25" t="str">
        <f>_xlfn.CONCAT(A25,E25)</f>
        <v>C17-0750ME</v>
      </c>
      <c r="D25" s="15">
        <f>_xlfn.XLOOKUP($A25,'Vet List'!$A:$A,'Vet List'!F:F,"Not found",0)</f>
        <v>1960</v>
      </c>
      <c r="E25" t="s">
        <v>11</v>
      </c>
      <c r="F25" s="15" t="str">
        <f>_xlfn.XLOOKUP($A25,'Vet List'!$A:$A,'Vet List'!I:I,"Not found",0)</f>
        <v>60-69</v>
      </c>
      <c r="G25" s="1">
        <f>_xlfn.XLOOKUP(C25,'Nationals 2023'!E:E,'Nationals 2023'!C:C,0,0)</f>
        <v>0</v>
      </c>
      <c r="H25" s="2">
        <f>_xlfn.XLOOKUP(G25,'Point Tables'!$A:$A,'Point Tables'!B:B,0,0)</f>
        <v>0</v>
      </c>
      <c r="I25" s="6">
        <f>_xlfn.XLOOKUP(C25,'Canada Cup 2'!I:I,'Canada Cup 2'!A:A,0)</f>
        <v>0</v>
      </c>
      <c r="J25" s="2">
        <f>_xlfn.XLOOKUP(I25,'Point Tables'!$A:$A,'Point Tables'!B:B,0,0)</f>
        <v>0</v>
      </c>
      <c r="K25" s="1">
        <f>_xlfn.XLOOKUP(C25,'Canada Cup 1'!I:I,'Canada Cup 1'!A:A,0,0)</f>
        <v>0</v>
      </c>
      <c r="L25" s="2">
        <f>_xlfn.XLOOKUP(K25,'Point Tables'!$A:$A,'Point Tables'!B:B,0,0)</f>
        <v>0</v>
      </c>
      <c r="M25">
        <f>_xlfn.XLOOKUP(C25,'Domestic Ranking'!E:E,'Domestic Ranking'!F:F,0)</f>
        <v>0</v>
      </c>
      <c r="N25" s="2">
        <f>_xlfn.XLOOKUP(M25,'Point Tables'!$A:$A,'Point Tables'!B:B,0,0)</f>
        <v>0</v>
      </c>
      <c r="O25" s="1">
        <f>_xlfn.XLOOKUP(C25,'CANAM Comb'!G:G,'CANAM Comb'!E:E,0)</f>
        <v>0</v>
      </c>
      <c r="P25" s="2">
        <f>_xlfn.XLOOKUP(O25,'Point Tables'!$A:$A,'Point Tables'!C:C,0,0)</f>
        <v>0</v>
      </c>
      <c r="Q25" s="6">
        <f>_xlfn.XLOOKUP(C25,'CANAM Age'!G:G,'CANAM Age'!E:E,0)</f>
        <v>0</v>
      </c>
      <c r="R25" s="2">
        <f>_xlfn.XLOOKUP(Q25,'Point Tables'!$A:$A,'Point Tables'!D:D,0)</f>
        <v>0</v>
      </c>
      <c r="S25" s="3">
        <f>_xlfn.XLOOKUP(C25,'NAC Comb'!G:G,'NAC Comb'!E:E,0,0)</f>
        <v>0</v>
      </c>
      <c r="T25" s="2">
        <f>_xlfn.XLOOKUP(S25,'Point Tables'!$A:$A,'Point Tables'!F:F,0,0)</f>
        <v>0</v>
      </c>
      <c r="U25" s="3">
        <f>_xlfn.XLOOKUP(C25,'NAC Age'!G:G,'NAC Age'!E:E,0,0)</f>
        <v>0</v>
      </c>
      <c r="V25" s="2">
        <f>_xlfn.XLOOKUP(U25,'Point Tables'!$A:$A,'Point Tables'!F:F,0,0)</f>
        <v>0</v>
      </c>
      <c r="W25" s="6">
        <f>_xlfn.XLOOKUP(C25,Worlds!E:E,Worlds!C:C,0,0)</f>
        <v>34</v>
      </c>
      <c r="X25" s="2">
        <f>_xlfn.XLOOKUP(W25,'Point Tables'!$A:$A,'Point Tables'!G:G,0,0)</f>
        <v>20</v>
      </c>
      <c r="Y25" s="5">
        <f>+H25+J25+L25+N25+P25+R25+T25+V25+X25</f>
        <v>20</v>
      </c>
    </row>
    <row r="26" spans="1:25" x14ac:dyDescent="0.3">
      <c r="A26" t="s">
        <v>1007</v>
      </c>
      <c r="B26" s="15" t="str">
        <f>_xlfn.XLOOKUP($A26,'Vet List'!A:A,'Vet List'!D:D,"Not found",0)</f>
        <v>Brent Turkvan</v>
      </c>
      <c r="C26" t="str">
        <f>_xlfn.CONCAT(A26,E26)</f>
        <v>C08-0140ME</v>
      </c>
      <c r="D26" s="15">
        <f>_xlfn.XLOOKUP($A26,'Vet List'!$A:$A,'Vet List'!F:F,"Not found",0)</f>
        <v>1963</v>
      </c>
      <c r="E26" t="s">
        <v>11</v>
      </c>
      <c r="F26" s="15" t="str">
        <f>_xlfn.XLOOKUP($A26,'Vet List'!$A:$A,'Vet List'!I:I,"Not found",0)</f>
        <v>60-69</v>
      </c>
      <c r="G26" s="1">
        <f>_xlfn.XLOOKUP(C26,'Nationals 2023'!E:E,'Nationals 2023'!C:C,0,0)</f>
        <v>0</v>
      </c>
      <c r="H26" s="2">
        <f>_xlfn.XLOOKUP(G26,'Point Tables'!$A:$A,'Point Tables'!B:B,0,0)</f>
        <v>0</v>
      </c>
      <c r="I26" s="6">
        <f>_xlfn.XLOOKUP(C26,'Canada Cup 2'!I:I,'Canada Cup 2'!A:A,0)</f>
        <v>0</v>
      </c>
      <c r="J26" s="2">
        <f>_xlfn.XLOOKUP(I26,'Point Tables'!$A:$A,'Point Tables'!B:B,0,0)</f>
        <v>0</v>
      </c>
      <c r="K26" s="1">
        <f>_xlfn.XLOOKUP(C26,'Canada Cup 1'!I:I,'Canada Cup 1'!A:A,0,0)</f>
        <v>0</v>
      </c>
      <c r="L26" s="2">
        <f>_xlfn.XLOOKUP(K26,'Point Tables'!$A:$A,'Point Tables'!B:B,0,0)</f>
        <v>0</v>
      </c>
      <c r="M26">
        <f>_xlfn.XLOOKUP(C26,'Domestic Ranking'!E:E,'Domestic Ranking'!F:F,0)</f>
        <v>0</v>
      </c>
      <c r="N26" s="2">
        <f>_xlfn.XLOOKUP(M26,'Point Tables'!$A:$A,'Point Tables'!B:B,0,0)</f>
        <v>0</v>
      </c>
      <c r="O26" s="1">
        <f>_xlfn.XLOOKUP(C26,'CANAM Comb'!G:G,'CANAM Comb'!E:E,0)</f>
        <v>0</v>
      </c>
      <c r="P26" s="2">
        <f>_xlfn.XLOOKUP(O26,'Point Tables'!$A:$A,'Point Tables'!C:C,0,0)</f>
        <v>0</v>
      </c>
      <c r="Q26" s="6">
        <f>_xlfn.XLOOKUP(C26,'CANAM Age'!G:G,'CANAM Age'!E:E,0)</f>
        <v>0</v>
      </c>
      <c r="R26" s="2">
        <f>_xlfn.XLOOKUP(Q26,'Point Tables'!$A:$A,'Point Tables'!D:D,0)</f>
        <v>0</v>
      </c>
      <c r="S26" s="3">
        <f>_xlfn.XLOOKUP(C26,'NAC Comb'!G:G,'NAC Comb'!E:E,0,0)</f>
        <v>0</v>
      </c>
      <c r="T26" s="2">
        <f>_xlfn.XLOOKUP(S26,'Point Tables'!$A:$A,'Point Tables'!F:F,0,0)</f>
        <v>0</v>
      </c>
      <c r="U26" s="3">
        <f>_xlfn.XLOOKUP(C26,'NAC Age'!G:G,'NAC Age'!E:E,0,0)</f>
        <v>0</v>
      </c>
      <c r="V26" s="2">
        <f>_xlfn.XLOOKUP(U26,'Point Tables'!$A:$A,'Point Tables'!F:F,0,0)</f>
        <v>0</v>
      </c>
      <c r="W26" s="6">
        <f>_xlfn.XLOOKUP(C26,Worlds!E:E,Worlds!C:C,0,0)</f>
        <v>40</v>
      </c>
      <c r="X26" s="2">
        <f>_xlfn.XLOOKUP(W26,'Point Tables'!$A:$A,'Point Tables'!G:G,0,0)</f>
        <v>20</v>
      </c>
      <c r="Y26" s="5">
        <f>+H26+J26+L26+N26+P26+R26+T26+V26+X26</f>
        <v>20</v>
      </c>
    </row>
    <row r="27" spans="1:25" x14ac:dyDescent="0.3">
      <c r="A27" t="s">
        <v>953</v>
      </c>
      <c r="B27" s="15" t="str">
        <f>_xlfn.XLOOKUP($A27,'Vet List'!A:A,'Vet List'!D:D,"Not found",0)</f>
        <v>James Mase</v>
      </c>
      <c r="C27" t="str">
        <f>_xlfn.CONCAT(A27,E27)</f>
        <v>C20-2185ME</v>
      </c>
      <c r="D27" s="15">
        <f>_xlfn.XLOOKUP($A27,'Vet List'!$A:$A,'Vet List'!F:F,"Not found",0)</f>
        <v>1957</v>
      </c>
      <c r="E27" t="s">
        <v>11</v>
      </c>
      <c r="F27" s="15" t="str">
        <f>_xlfn.XLOOKUP($A27,'Vet List'!$A:$A,'Vet List'!I:I,"Not found",0)</f>
        <v>60-69</v>
      </c>
      <c r="G27" s="1">
        <f>_xlfn.XLOOKUP(C27,'Nationals 2023'!E:E,'Nationals 2023'!C:C,0,0)</f>
        <v>0</v>
      </c>
      <c r="H27" s="2">
        <f>_xlfn.XLOOKUP(G27,'Point Tables'!$A:$A,'Point Tables'!B:B,0,0)</f>
        <v>0</v>
      </c>
      <c r="I27" s="6">
        <f>_xlfn.XLOOKUP(C27,'Canada Cup 2'!I:I,'Canada Cup 2'!A:A,0)</f>
        <v>16</v>
      </c>
      <c r="J27" s="2">
        <f>_xlfn.XLOOKUP(I27,'Point Tables'!$A:$A,'Point Tables'!B:B,0,0)</f>
        <v>8</v>
      </c>
      <c r="K27" s="1">
        <f>_xlfn.XLOOKUP(C27,'Canada Cup 1'!I:I,'Canada Cup 1'!A:A,0,0)</f>
        <v>0</v>
      </c>
      <c r="L27" s="2">
        <f>_xlfn.XLOOKUP(K27,'Point Tables'!$A:$A,'Point Tables'!B:B,0,0)</f>
        <v>0</v>
      </c>
      <c r="M27">
        <f>_xlfn.XLOOKUP(C27,'Domestic Ranking'!E:E,'Domestic Ranking'!F:F,0)</f>
        <v>0</v>
      </c>
      <c r="N27" s="2">
        <f>_xlfn.XLOOKUP(M27,'Point Tables'!$A:$A,'Point Tables'!B:B,0,0)</f>
        <v>0</v>
      </c>
      <c r="O27" s="1">
        <f>_xlfn.XLOOKUP(C27,'CANAM Comb'!G:G,'CANAM Comb'!E:E,0)</f>
        <v>0</v>
      </c>
      <c r="P27" s="2">
        <f>_xlfn.XLOOKUP(O27,'Point Tables'!$A:$A,'Point Tables'!C:C,0,0)</f>
        <v>0</v>
      </c>
      <c r="Q27" s="6">
        <f>_xlfn.XLOOKUP(C27,'CANAM Age'!G:G,'CANAM Age'!E:E,0)</f>
        <v>0</v>
      </c>
      <c r="R27" s="2">
        <f>_xlfn.XLOOKUP(Q27,'Point Tables'!$A:$A,'Point Tables'!D:D,0)</f>
        <v>0</v>
      </c>
      <c r="S27" s="3">
        <f>_xlfn.XLOOKUP(C27,'NAC Comb'!G:G,'NAC Comb'!E:E,0,0)</f>
        <v>36</v>
      </c>
      <c r="T27" s="2">
        <f>_xlfn.XLOOKUP(S27,'Point Tables'!$A:$A,'Point Tables'!F:F,0,0)</f>
        <v>4</v>
      </c>
      <c r="U27" s="3">
        <f>_xlfn.XLOOKUP(C27,'NAC Age'!G:G,'NAC Age'!E:E,0,0)</f>
        <v>36</v>
      </c>
      <c r="V27" s="2">
        <f>_xlfn.XLOOKUP(U27,'Point Tables'!$A:$A,'Point Tables'!F:F,0,0)</f>
        <v>4</v>
      </c>
      <c r="W27" s="6">
        <f>_xlfn.XLOOKUP(C27,Worlds!E:E,Worlds!C:C,0,0)</f>
        <v>0</v>
      </c>
      <c r="X27" s="2">
        <f>_xlfn.XLOOKUP(W27,'Point Tables'!$A:$A,'Point Tables'!G:G,0,0)</f>
        <v>0</v>
      </c>
      <c r="Y27" s="5">
        <f>+H27+J27+L27+N27+P27+R27+T27+V27+X27</f>
        <v>16</v>
      </c>
    </row>
    <row r="28" spans="1:25" x14ac:dyDescent="0.3">
      <c r="A28" s="28" t="s">
        <v>725</v>
      </c>
      <c r="B28" s="15" t="str">
        <f>_xlfn.XLOOKUP($A28,'Vet List'!A:A,'Vet List'!D:D,"Not found",0)</f>
        <v>Kerry Anderson</v>
      </c>
      <c r="C28" t="str">
        <f>_xlfn.CONCAT(A28,E28)</f>
        <v>C06-1525ME</v>
      </c>
      <c r="D28" s="15">
        <f>_xlfn.XLOOKUP($A28,'Vet List'!$A:$A,'Vet List'!F:F,"Not found",0)</f>
        <v>1960</v>
      </c>
      <c r="E28" t="s">
        <v>11</v>
      </c>
      <c r="F28" s="15" t="str">
        <f>_xlfn.XLOOKUP($A28,'Vet List'!$A:$A,'Vet List'!I:I,"Not found",0)</f>
        <v>60-69</v>
      </c>
      <c r="G28" s="1">
        <f>_xlfn.XLOOKUP(C28,'Nationals 2023'!E:E,'Nationals 2023'!C:C,0,0)</f>
        <v>0</v>
      </c>
      <c r="H28" s="2">
        <f>_xlfn.XLOOKUP(G28,'Point Tables'!$A:$A,'Point Tables'!B:B,0,0)</f>
        <v>0</v>
      </c>
      <c r="I28" s="6">
        <f>_xlfn.XLOOKUP(C28,'Canada Cup 2'!I:I,'Canada Cup 2'!A:A,0)</f>
        <v>15</v>
      </c>
      <c r="J28" s="2">
        <f>_xlfn.XLOOKUP(I28,'Point Tables'!$A:$A,'Point Tables'!B:B,0,0)</f>
        <v>8</v>
      </c>
      <c r="K28" s="1">
        <f>_xlfn.XLOOKUP(C28,'Canada Cup 1'!I:I,'Canada Cup 1'!A:A,0,0)</f>
        <v>0</v>
      </c>
      <c r="L28" s="2">
        <f>_xlfn.XLOOKUP(K28,'Point Tables'!$A:$A,'Point Tables'!B:B,0,0)</f>
        <v>0</v>
      </c>
      <c r="M28">
        <f>_xlfn.XLOOKUP(C28,'Domestic Ranking'!E:E,'Domestic Ranking'!F:F,0)</f>
        <v>0</v>
      </c>
      <c r="N28" s="2">
        <f>_xlfn.XLOOKUP(M28,'Point Tables'!$A:$A,'Point Tables'!B:B,0,0)</f>
        <v>0</v>
      </c>
      <c r="O28" s="1">
        <f>_xlfn.XLOOKUP(C28,'CANAM Comb'!G:G,'CANAM Comb'!E:E,0)</f>
        <v>0</v>
      </c>
      <c r="P28" s="2">
        <f>_xlfn.XLOOKUP(O28,'Point Tables'!$A:$A,'Point Tables'!C:C,0,0)</f>
        <v>0</v>
      </c>
      <c r="Q28" s="6">
        <f>_xlfn.XLOOKUP(C28,'CANAM Age'!G:G,'CANAM Age'!E:E,0)</f>
        <v>0</v>
      </c>
      <c r="R28" s="2">
        <f>_xlfn.XLOOKUP(Q28,'Point Tables'!$A:$A,'Point Tables'!D:D,0)</f>
        <v>0</v>
      </c>
      <c r="S28" s="3">
        <f>_xlfn.XLOOKUP(C28,'NAC Comb'!G:G,'NAC Comb'!E:E,0,0)</f>
        <v>0</v>
      </c>
      <c r="T28" s="2">
        <f>_xlfn.XLOOKUP(S28,'Point Tables'!$A:$A,'Point Tables'!F:F,0,0)</f>
        <v>0</v>
      </c>
      <c r="U28" s="3">
        <f>_xlfn.XLOOKUP(C28,'NAC Age'!G:G,'NAC Age'!E:E,0,0)</f>
        <v>0</v>
      </c>
      <c r="V28" s="2">
        <f>_xlfn.XLOOKUP(U28,'Point Tables'!$A:$A,'Point Tables'!F:F,0,0)</f>
        <v>0</v>
      </c>
      <c r="W28" s="6">
        <f>_xlfn.XLOOKUP(C28,Worlds!E:E,Worlds!C:C,0,0)</f>
        <v>0</v>
      </c>
      <c r="X28" s="2">
        <f>_xlfn.XLOOKUP(W28,'Point Tables'!$A:$A,'Point Tables'!G:G,0,0)</f>
        <v>0</v>
      </c>
      <c r="Y28" s="5">
        <f>+H28+J28+L28+N28+P28+R28+T28+V28+X28</f>
        <v>8</v>
      </c>
    </row>
    <row r="29" spans="1:25" x14ac:dyDescent="0.3">
      <c r="A29" t="s">
        <v>20</v>
      </c>
      <c r="B29" s="15" t="str">
        <f>_xlfn.XLOOKUP($A29,'Vet List'!A:A,'Vet List'!D:D,"Not found",0)</f>
        <v>Michael McDonnell</v>
      </c>
      <c r="C29" t="str">
        <f>_xlfn.CONCAT(A29,E29)</f>
        <v>C06-1834ME</v>
      </c>
      <c r="D29" s="15">
        <f>_xlfn.XLOOKUP($A29,'Vet List'!$A:$A,'Vet List'!F:F,"Not found",0)</f>
        <v>1957</v>
      </c>
      <c r="E29" t="s">
        <v>11</v>
      </c>
      <c r="F29" s="15" t="str">
        <f>_xlfn.XLOOKUP($A29,'Vet List'!$A:$A,'Vet List'!I:I,"Not found",0)</f>
        <v>60-69</v>
      </c>
      <c r="G29" s="1">
        <f>_xlfn.XLOOKUP(C29,'Nationals 2023'!E:E,'Nationals 2023'!C:C,0,0)</f>
        <v>0</v>
      </c>
      <c r="H29" s="2">
        <f>_xlfn.XLOOKUP(G29,'Point Tables'!$A:$A,'Point Tables'!B:B,0,0)</f>
        <v>0</v>
      </c>
      <c r="I29" s="6">
        <f>_xlfn.XLOOKUP(C29,'Canada Cup 2'!I:I,'Canada Cup 2'!A:A,0)</f>
        <v>18</v>
      </c>
      <c r="J29" s="2">
        <f>_xlfn.XLOOKUP(I29,'Point Tables'!$A:$A,'Point Tables'!B:B,0,0)</f>
        <v>4</v>
      </c>
      <c r="K29" s="1">
        <f>_xlfn.XLOOKUP(C29,'Canada Cup 1'!I:I,'Canada Cup 1'!A:A,0,0)</f>
        <v>0</v>
      </c>
      <c r="L29" s="2">
        <f>_xlfn.XLOOKUP(K29,'Point Tables'!$A:$A,'Point Tables'!B:B,0,0)</f>
        <v>0</v>
      </c>
      <c r="M29">
        <f>_xlfn.XLOOKUP(C29,'Domestic Ranking'!E:E,'Domestic Ranking'!F:F,0)</f>
        <v>0</v>
      </c>
      <c r="N29" s="2">
        <f>_xlfn.XLOOKUP(M29,'Point Tables'!$A:$A,'Point Tables'!B:B,0,0)</f>
        <v>0</v>
      </c>
      <c r="O29" s="1">
        <f>_xlfn.XLOOKUP(C29,'CANAM Comb'!G:G,'CANAM Comb'!E:E,0)</f>
        <v>0</v>
      </c>
      <c r="P29" s="2">
        <f>_xlfn.XLOOKUP(O29,'Point Tables'!$A:$A,'Point Tables'!C:C,0,0)</f>
        <v>0</v>
      </c>
      <c r="Q29" s="6">
        <f>_xlfn.XLOOKUP(C29,'CANAM Age'!G:G,'CANAM Age'!E:E,0)</f>
        <v>0</v>
      </c>
      <c r="R29" s="2">
        <f>_xlfn.XLOOKUP(Q29,'Point Tables'!$A:$A,'Point Tables'!D:D,0)</f>
        <v>0</v>
      </c>
      <c r="S29" s="3">
        <f>_xlfn.XLOOKUP(C29,'NAC Comb'!G:G,'NAC Comb'!E:E,0,0)</f>
        <v>0</v>
      </c>
      <c r="T29" s="2">
        <f>_xlfn.XLOOKUP(S29,'Point Tables'!$A:$A,'Point Tables'!F:F,0,0)</f>
        <v>0</v>
      </c>
      <c r="U29" s="3">
        <f>_xlfn.XLOOKUP(C29,'NAC Age'!G:G,'NAC Age'!E:E,0,0)</f>
        <v>0</v>
      </c>
      <c r="V29" s="2">
        <f>_xlfn.XLOOKUP(U29,'Point Tables'!$A:$A,'Point Tables'!F:F,0,0)</f>
        <v>0</v>
      </c>
      <c r="W29" s="6">
        <f>_xlfn.XLOOKUP(C29,Worlds!E:E,Worlds!C:C,0,0)</f>
        <v>0</v>
      </c>
      <c r="X29" s="2">
        <f>_xlfn.XLOOKUP(W29,'Point Tables'!$A:$A,'Point Tables'!G:G,0,0)</f>
        <v>0</v>
      </c>
      <c r="Y29" s="5">
        <f>+H29+J29+L29+N29+P29+R29+T29+V29+X29</f>
        <v>4</v>
      </c>
    </row>
    <row r="30" spans="1:25" x14ac:dyDescent="0.3">
      <c r="A30" s="28" t="s">
        <v>966</v>
      </c>
      <c r="B30" s="15" t="str">
        <f>_xlfn.XLOOKUP($A30,'Vet List'!A:A,'Vet List'!D:D,"Not found",0)</f>
        <v>Wilson Ng</v>
      </c>
      <c r="C30" t="str">
        <f>_xlfn.CONCAT(A30,E30)</f>
        <v>C17-0216ME</v>
      </c>
      <c r="D30" s="15">
        <f>_xlfn.XLOOKUP($A30,'Vet List'!$A:$A,'Vet List'!F:F,"Not found",0)</f>
        <v>1959</v>
      </c>
      <c r="E30" t="s">
        <v>11</v>
      </c>
      <c r="F30" s="15" t="str">
        <f>_xlfn.XLOOKUP($A30,'Vet List'!$A:$A,'Vet List'!I:I,"Not found",0)</f>
        <v>60-69</v>
      </c>
      <c r="G30" s="1">
        <f>_xlfn.XLOOKUP(C30,'Nationals 2023'!E:E,'Nationals 2023'!C:C,0,0)</f>
        <v>0</v>
      </c>
      <c r="H30" s="2">
        <f>_xlfn.XLOOKUP(G30,'Point Tables'!$A:$A,'Point Tables'!B:B,0,0)</f>
        <v>0</v>
      </c>
      <c r="I30" s="6">
        <f>_xlfn.XLOOKUP(C30,'Canada Cup 2'!I:I,'Canada Cup 2'!A:A,0)</f>
        <v>21</v>
      </c>
      <c r="J30" s="2">
        <f>_xlfn.XLOOKUP(I30,'Point Tables'!$A:$A,'Point Tables'!B:B,0,0)</f>
        <v>4</v>
      </c>
      <c r="K30" s="1">
        <f>_xlfn.XLOOKUP(C30,'Canada Cup 1'!I:I,'Canada Cup 1'!A:A,0,0)</f>
        <v>0</v>
      </c>
      <c r="L30" s="2">
        <f>_xlfn.XLOOKUP(K30,'Point Tables'!$A:$A,'Point Tables'!B:B,0,0)</f>
        <v>0</v>
      </c>
      <c r="M30">
        <f>_xlfn.XLOOKUP(C30,'Domestic Ranking'!E:E,'Domestic Ranking'!F:F,0)</f>
        <v>0</v>
      </c>
      <c r="N30" s="2">
        <f>_xlfn.XLOOKUP(M30,'Point Tables'!$A:$A,'Point Tables'!B:B,0,0)</f>
        <v>0</v>
      </c>
      <c r="O30" s="1">
        <f>_xlfn.XLOOKUP(C30,'CANAM Comb'!G:G,'CANAM Comb'!E:E,0)</f>
        <v>0</v>
      </c>
      <c r="P30" s="2">
        <f>_xlfn.XLOOKUP(O30,'Point Tables'!$A:$A,'Point Tables'!C:C,0,0)</f>
        <v>0</v>
      </c>
      <c r="Q30" s="6">
        <f>_xlfn.XLOOKUP(C30,'CANAM Age'!G:G,'CANAM Age'!E:E,0)</f>
        <v>0</v>
      </c>
      <c r="R30" s="2">
        <f>_xlfn.XLOOKUP(Q30,'Point Tables'!$A:$A,'Point Tables'!D:D,0)</f>
        <v>0</v>
      </c>
      <c r="S30" s="3">
        <f>_xlfn.XLOOKUP(C30,'NAC Comb'!G:G,'NAC Comb'!E:E,0,0)</f>
        <v>0</v>
      </c>
      <c r="T30" s="2">
        <f>_xlfn.XLOOKUP(S30,'Point Tables'!$A:$A,'Point Tables'!F:F,0,0)</f>
        <v>0</v>
      </c>
      <c r="U30" s="3">
        <f>_xlfn.XLOOKUP(C30,'NAC Age'!G:G,'NAC Age'!E:E,0,0)</f>
        <v>0</v>
      </c>
      <c r="V30" s="2">
        <f>_xlfn.XLOOKUP(U30,'Point Tables'!$A:$A,'Point Tables'!F:F,0,0)</f>
        <v>0</v>
      </c>
      <c r="W30" s="6">
        <f>_xlfn.XLOOKUP(C30,Worlds!E:E,Worlds!C:C,0,0)</f>
        <v>0</v>
      </c>
      <c r="X30" s="2">
        <f>_xlfn.XLOOKUP(W30,'Point Tables'!$A:$A,'Point Tables'!G:G,0,0)</f>
        <v>0</v>
      </c>
      <c r="Y30" s="5">
        <f>+H30+J30+L30+N30+P30+R30+T30+V30+X30</f>
        <v>4</v>
      </c>
    </row>
    <row r="31" spans="1:25" x14ac:dyDescent="0.3">
      <c r="A31" t="s">
        <v>1325</v>
      </c>
      <c r="B31" s="15" t="str">
        <f>_xlfn.XLOOKUP($A31,'Vet List'!A:A,'Vet List'!D:D,"Not found",0)</f>
        <v>Andrew Schulz</v>
      </c>
      <c r="C31" t="str">
        <f>_xlfn.CONCAT(A31,E31)</f>
        <v>C19-0029ME</v>
      </c>
      <c r="D31" s="15">
        <f>_xlfn.XLOOKUP($A31,'Vet List'!$A:$A,'Vet List'!F:F,"Not found",0)</f>
        <v>1952</v>
      </c>
      <c r="E31" t="s">
        <v>11</v>
      </c>
      <c r="F31" s="15" t="str">
        <f>_xlfn.XLOOKUP($A31,'Vet List'!$A:$A,'Vet List'!I:I,"Not found",0)</f>
        <v>70+</v>
      </c>
      <c r="G31" s="1">
        <f>_xlfn.XLOOKUP(C31,'Nationals 2023'!E:E,'Nationals 2023'!C:C,0,0)</f>
        <v>0</v>
      </c>
      <c r="H31" s="2">
        <f>_xlfn.XLOOKUP(G31,'Point Tables'!$A:$A,'Point Tables'!B:B,0,0)</f>
        <v>0</v>
      </c>
      <c r="I31" s="6">
        <f>_xlfn.XLOOKUP(C31,'Canada Cup 2'!I:I,'Canada Cup 2'!A:A,0)</f>
        <v>23</v>
      </c>
      <c r="J31" s="2">
        <f>_xlfn.XLOOKUP(I31,'Point Tables'!$A:$A,'Point Tables'!B:B,0,0)</f>
        <v>4</v>
      </c>
      <c r="K31" s="1">
        <f>_xlfn.XLOOKUP(C31,'Canada Cup 1'!I:I,'Canada Cup 1'!A:A,0,0)</f>
        <v>0</v>
      </c>
      <c r="L31" s="2">
        <f>_xlfn.XLOOKUP(K31,'Point Tables'!$A:$A,'Point Tables'!B:B,0,0)</f>
        <v>0</v>
      </c>
      <c r="M31">
        <f>_xlfn.XLOOKUP(C31,'Domestic Ranking'!E:E,'Domestic Ranking'!F:F,0)</f>
        <v>0</v>
      </c>
      <c r="N31" s="2">
        <f>_xlfn.XLOOKUP(M31,'Point Tables'!$A:$A,'Point Tables'!B:B,0,0)</f>
        <v>0</v>
      </c>
      <c r="O31" s="1">
        <f>_xlfn.XLOOKUP(C31,'CANAM Comb'!G:G,'CANAM Comb'!E:E,0)</f>
        <v>0</v>
      </c>
      <c r="P31" s="2">
        <f>_xlfn.XLOOKUP(O31,'Point Tables'!$A:$A,'Point Tables'!C:C,0,0)</f>
        <v>0</v>
      </c>
      <c r="Q31" s="6">
        <f>_xlfn.XLOOKUP(C31,'CANAM Age'!G:G,'CANAM Age'!E:E,0)</f>
        <v>0</v>
      </c>
      <c r="R31" s="2">
        <f>_xlfn.XLOOKUP(Q31,'Point Tables'!$A:$A,'Point Tables'!D:D,0)</f>
        <v>0</v>
      </c>
      <c r="S31" s="3">
        <f>_xlfn.XLOOKUP(C31,'NAC Comb'!G:G,'NAC Comb'!E:E,0,0)</f>
        <v>65</v>
      </c>
      <c r="T31" s="2">
        <f>_xlfn.XLOOKUP(S31,'Point Tables'!$A:$A,'Point Tables'!F:F,0,0)</f>
        <v>0</v>
      </c>
      <c r="U31" s="3">
        <f>_xlfn.XLOOKUP(C31,'NAC Age'!G:G,'NAC Age'!E:E,0,0)</f>
        <v>2</v>
      </c>
      <c r="V31" s="2">
        <f>_xlfn.XLOOKUP(U31,'Point Tables'!$A:$A,'Point Tables'!F:F,0,0)</f>
        <v>150</v>
      </c>
      <c r="W31" s="6">
        <f>_xlfn.XLOOKUP(C31,Worlds!E:E,Worlds!C:C,0,0)</f>
        <v>31</v>
      </c>
      <c r="X31" s="2">
        <f>_xlfn.XLOOKUP(W31,'Point Tables'!$A:$A,'Point Tables'!G:G,0,0)</f>
        <v>40</v>
      </c>
      <c r="Y31" s="5">
        <f>+H31+J31+L31+N31+P31+R31+T31+V31+X31</f>
        <v>194</v>
      </c>
    </row>
    <row r="32" spans="1:25" x14ac:dyDescent="0.3">
      <c r="A32" t="s">
        <v>732</v>
      </c>
      <c r="B32" s="15" t="str">
        <f>_xlfn.XLOOKUP($A32,'Vet List'!A:A,'Vet List'!D:D,"Not found",0)</f>
        <v>Denis Bridger</v>
      </c>
      <c r="C32" t="str">
        <f>_xlfn.CONCAT(A32,E32)</f>
        <v>C09-3073ME</v>
      </c>
      <c r="D32" s="15">
        <f>_xlfn.XLOOKUP($A32,'Vet List'!$A:$A,'Vet List'!F:F,"Not found",0)</f>
        <v>1953</v>
      </c>
      <c r="E32" t="s">
        <v>11</v>
      </c>
      <c r="F32" s="15" t="str">
        <f>_xlfn.XLOOKUP($A32,'Vet List'!$A:$A,'Vet List'!I:I,"Not found",0)</f>
        <v>70+</v>
      </c>
      <c r="G32" s="1">
        <f>_xlfn.XLOOKUP(C32,'Nationals 2023'!E:E,'Nationals 2023'!C:C,0,0)</f>
        <v>0</v>
      </c>
      <c r="H32" s="2">
        <f>_xlfn.XLOOKUP(G32,'Point Tables'!$A:$A,'Point Tables'!B:B,0,0)</f>
        <v>0</v>
      </c>
      <c r="I32" s="6">
        <f>_xlfn.XLOOKUP(C32,'Canada Cup 2'!I:I,'Canada Cup 2'!A:A,0)</f>
        <v>7</v>
      </c>
      <c r="J32" s="2">
        <f>_xlfn.XLOOKUP(I32,'Point Tables'!$A:$A,'Point Tables'!B:B,0,0)</f>
        <v>25</v>
      </c>
      <c r="K32" s="1">
        <f>_xlfn.XLOOKUP(C32,'Canada Cup 1'!I:I,'Canada Cup 1'!A:A,0,0)</f>
        <v>0</v>
      </c>
      <c r="L32" s="2">
        <f>_xlfn.XLOOKUP(K32,'Point Tables'!$A:$A,'Point Tables'!B:B,0,0)</f>
        <v>0</v>
      </c>
      <c r="M32">
        <f>_xlfn.XLOOKUP(C32,'Domestic Ranking'!E:E,'Domestic Ranking'!F:F,0)</f>
        <v>0</v>
      </c>
      <c r="N32" s="2">
        <f>_xlfn.XLOOKUP(M32,'Point Tables'!$A:$A,'Point Tables'!B:B,0,0)</f>
        <v>0</v>
      </c>
      <c r="O32" s="1">
        <f>_xlfn.XLOOKUP(C32,'CANAM Comb'!G:G,'CANAM Comb'!E:E,0)</f>
        <v>0</v>
      </c>
      <c r="P32" s="2">
        <f>_xlfn.XLOOKUP(O32,'Point Tables'!$A:$A,'Point Tables'!C:C,0,0)</f>
        <v>0</v>
      </c>
      <c r="Q32" s="6">
        <f>_xlfn.XLOOKUP(C32,'CANAM Age'!G:G,'CANAM Age'!E:E,0)</f>
        <v>0</v>
      </c>
      <c r="R32" s="2">
        <f>_xlfn.XLOOKUP(Q32,'Point Tables'!$A:$A,'Point Tables'!D:D,0)</f>
        <v>0</v>
      </c>
      <c r="S32" s="3">
        <f>_xlfn.XLOOKUP(C32,'NAC Comb'!G:G,'NAC Comb'!E:E,0,0)</f>
        <v>0</v>
      </c>
      <c r="T32" s="2">
        <f>_xlfn.XLOOKUP(S32,'Point Tables'!$A:$A,'Point Tables'!F:F,0,0)</f>
        <v>0</v>
      </c>
      <c r="U32" s="3">
        <f>_xlfn.XLOOKUP(C32,'NAC Age'!G:G,'NAC Age'!E:E,0,0)</f>
        <v>0</v>
      </c>
      <c r="V32" s="2">
        <f>_xlfn.XLOOKUP(U32,'Point Tables'!$A:$A,'Point Tables'!F:F,0,0)</f>
        <v>0</v>
      </c>
      <c r="W32" s="6">
        <f>_xlfn.XLOOKUP(C32,Worlds!E:E,Worlds!C:C,0,0)</f>
        <v>16</v>
      </c>
      <c r="X32" s="2">
        <f>_xlfn.XLOOKUP(W32,'Point Tables'!$A:$A,'Point Tables'!G:G,0,0)</f>
        <v>60</v>
      </c>
      <c r="Y32" s="5">
        <f>+H32+J32+L32+N32+P32+R32+T32+V32+X32</f>
        <v>85</v>
      </c>
    </row>
    <row r="33" spans="1:25" x14ac:dyDescent="0.3">
      <c r="A33" t="s">
        <v>38</v>
      </c>
      <c r="B33" s="15" t="str">
        <f>_xlfn.XLOOKUP($A33,'Vet List'!A:A,'Vet List'!D:D,"Not found",0)</f>
        <v>Mark Ballard</v>
      </c>
      <c r="C33" t="str">
        <f>_xlfn.CONCAT(A33,E33)</f>
        <v>C06-0308ME</v>
      </c>
      <c r="D33" s="15">
        <f>_xlfn.XLOOKUP($A33,'Vet List'!$A:$A,'Vet List'!F:F,"Not found",0)</f>
        <v>1953</v>
      </c>
      <c r="E33" t="s">
        <v>11</v>
      </c>
      <c r="F33" s="15" t="str">
        <f>_xlfn.XLOOKUP($A33,'Vet List'!$A:$A,'Vet List'!I:I,"Not found",0)</f>
        <v>70+</v>
      </c>
      <c r="G33" s="1">
        <f>_xlfn.XLOOKUP(C33,'Nationals 2023'!E:E,'Nationals 2023'!C:C,0,0)</f>
        <v>0</v>
      </c>
      <c r="H33" s="2">
        <f>_xlfn.XLOOKUP(G33,'Point Tables'!$A:$A,'Point Tables'!B:B,0,0)</f>
        <v>0</v>
      </c>
      <c r="I33" s="6">
        <f>_xlfn.XLOOKUP(C33,'Canada Cup 2'!I:I,'Canada Cup 2'!A:A,0)</f>
        <v>0</v>
      </c>
      <c r="J33" s="2">
        <f>_xlfn.XLOOKUP(I33,'Point Tables'!$A:$A,'Point Tables'!B:B,0,0)</f>
        <v>0</v>
      </c>
      <c r="K33" s="1">
        <f>_xlfn.XLOOKUP(C33,'Canada Cup 1'!I:I,'Canada Cup 1'!A:A,0,0)</f>
        <v>0</v>
      </c>
      <c r="L33" s="2">
        <f>_xlfn.XLOOKUP(K33,'Point Tables'!$A:$A,'Point Tables'!B:B,0,0)</f>
        <v>0</v>
      </c>
      <c r="M33">
        <f>_xlfn.XLOOKUP(C33,'Domestic Ranking'!E:E,'Domestic Ranking'!F:F,0)</f>
        <v>0</v>
      </c>
      <c r="N33" s="2">
        <f>_xlfn.XLOOKUP(M33,'Point Tables'!$A:$A,'Point Tables'!B:B,0,0)</f>
        <v>0</v>
      </c>
      <c r="O33" s="1">
        <f>_xlfn.XLOOKUP(C33,'CANAM Comb'!G:G,'CANAM Comb'!E:E,0)</f>
        <v>0</v>
      </c>
      <c r="P33" s="2">
        <f>_xlfn.XLOOKUP(O33,'Point Tables'!$A:$A,'Point Tables'!C:C,0,0)</f>
        <v>0</v>
      </c>
      <c r="Q33" s="6">
        <f>_xlfn.XLOOKUP(C33,'CANAM Age'!G:G,'CANAM Age'!E:E,0)</f>
        <v>0</v>
      </c>
      <c r="R33" s="2">
        <f>_xlfn.XLOOKUP(Q33,'Point Tables'!$A:$A,'Point Tables'!D:D,0)</f>
        <v>0</v>
      </c>
      <c r="S33" s="3">
        <f>_xlfn.XLOOKUP(C33,'NAC Comb'!G:G,'NAC Comb'!E:E,0,0)</f>
        <v>0</v>
      </c>
      <c r="T33" s="2">
        <f>_xlfn.XLOOKUP(S33,'Point Tables'!$A:$A,'Point Tables'!F:F,0,0)</f>
        <v>0</v>
      </c>
      <c r="U33" s="3">
        <f>_xlfn.XLOOKUP(C33,'NAC Age'!G:G,'NAC Age'!E:E,0,0)</f>
        <v>0</v>
      </c>
      <c r="V33" s="2">
        <f>_xlfn.XLOOKUP(U33,'Point Tables'!$A:$A,'Point Tables'!F:F,0,0)</f>
        <v>0</v>
      </c>
      <c r="W33" s="6">
        <f>_xlfn.XLOOKUP(C33,Worlds!E:E,Worlds!C:C,0,0)</f>
        <v>12</v>
      </c>
      <c r="X33" s="2">
        <f>_xlfn.XLOOKUP(W33,'Point Tables'!$A:$A,'Point Tables'!G:G,0,0)</f>
        <v>80</v>
      </c>
      <c r="Y33" s="5">
        <f>+H33+J33+L33+N33+P33+R33+T33+V33+X33</f>
        <v>80</v>
      </c>
    </row>
    <row r="34" spans="1:25" x14ac:dyDescent="0.3">
      <c r="A34" t="s">
        <v>81</v>
      </c>
      <c r="B34" s="15" t="str">
        <f>_xlfn.XLOOKUP($A34,'Vet List'!A:A,'Vet List'!D:D,"Not found",0)</f>
        <v>Fritz Kristbergs</v>
      </c>
      <c r="C34" t="str">
        <f>_xlfn.CONCAT(A34,E34)</f>
        <v>C11-1863ME</v>
      </c>
      <c r="D34" s="15">
        <f>_xlfn.XLOOKUP($A34,'Vet List'!$A:$A,'Vet List'!F:F,"Not found",0)</f>
        <v>1945</v>
      </c>
      <c r="E34" t="s">
        <v>11</v>
      </c>
      <c r="F34" s="15" t="str">
        <f>_xlfn.XLOOKUP($A34,'Vet List'!$A:$A,'Vet List'!I:I,"Not found",0)</f>
        <v>70+</v>
      </c>
      <c r="G34" s="1">
        <f>_xlfn.XLOOKUP(C34,'Nationals 2023'!E:E,'Nationals 2023'!C:C,0,0)</f>
        <v>0</v>
      </c>
      <c r="H34" s="2">
        <f>_xlfn.XLOOKUP(G34,'Point Tables'!$A:$A,'Point Tables'!B:B,0,0)</f>
        <v>0</v>
      </c>
      <c r="I34" s="6">
        <f>_xlfn.XLOOKUP(C34,'Canada Cup 2'!I:I,'Canada Cup 2'!A:A,0)</f>
        <v>0</v>
      </c>
      <c r="J34" s="2">
        <f>_xlfn.XLOOKUP(I34,'Point Tables'!$A:$A,'Point Tables'!B:B,0,0)</f>
        <v>0</v>
      </c>
      <c r="K34" s="1">
        <f>_xlfn.XLOOKUP(C34,'Canada Cup 1'!I:I,'Canada Cup 1'!A:A,0,0)</f>
        <v>0</v>
      </c>
      <c r="L34" s="2">
        <f>_xlfn.XLOOKUP(K34,'Point Tables'!$A:$A,'Point Tables'!B:B,0,0)</f>
        <v>0</v>
      </c>
      <c r="M34">
        <f>_xlfn.XLOOKUP(C34,'Domestic Ranking'!E:E,'Domestic Ranking'!F:F,0)</f>
        <v>0</v>
      </c>
      <c r="N34" s="2">
        <f>_xlfn.XLOOKUP(M34,'Point Tables'!$A:$A,'Point Tables'!B:B,0,0)</f>
        <v>0</v>
      </c>
      <c r="O34" s="1">
        <f>_xlfn.XLOOKUP(C34,'CANAM Comb'!G:G,'CANAM Comb'!E:E,0)</f>
        <v>0</v>
      </c>
      <c r="P34" s="2">
        <f>_xlfn.XLOOKUP(O34,'Point Tables'!$A:$A,'Point Tables'!C:C,0,0)</f>
        <v>0</v>
      </c>
      <c r="Q34" s="6">
        <f>_xlfn.XLOOKUP(C34,'CANAM Age'!G:G,'CANAM Age'!E:E,0)</f>
        <v>0</v>
      </c>
      <c r="R34" s="2">
        <f>_xlfn.XLOOKUP(Q34,'Point Tables'!$A:$A,'Point Tables'!D:D,0)</f>
        <v>0</v>
      </c>
      <c r="S34" s="3">
        <f>_xlfn.XLOOKUP(C34,'NAC Comb'!G:G,'NAC Comb'!E:E,0,0)</f>
        <v>0</v>
      </c>
      <c r="T34" s="2">
        <f>_xlfn.XLOOKUP(S34,'Point Tables'!$A:$A,'Point Tables'!F:F,0,0)</f>
        <v>0</v>
      </c>
      <c r="U34" s="3">
        <f>_xlfn.XLOOKUP(C34,'NAC Age'!G:G,'NAC Age'!E:E,0,0)</f>
        <v>0</v>
      </c>
      <c r="V34" s="2">
        <f>_xlfn.XLOOKUP(U34,'Point Tables'!$A:$A,'Point Tables'!F:F,0,0)</f>
        <v>0</v>
      </c>
      <c r="W34" s="6">
        <f>_xlfn.XLOOKUP(C34,Worlds!E:E,Worlds!C:C,0,0)</f>
        <v>38</v>
      </c>
      <c r="X34" s="2">
        <f>_xlfn.XLOOKUP(W34,'Point Tables'!$A:$A,'Point Tables'!G:G,0,0)</f>
        <v>20</v>
      </c>
      <c r="Y34" s="5">
        <f>+H34+J34+L34+N34+P34+R34+T34+V34+X34</f>
        <v>20</v>
      </c>
    </row>
    <row r="35" spans="1:25" x14ac:dyDescent="0.3">
      <c r="A35" t="s">
        <v>1285</v>
      </c>
      <c r="B35" s="15" t="str">
        <f>_xlfn.XLOOKUP($A35,'Vet List'!A:A,'Vet List'!D:D,"Not found",0)</f>
        <v>Victor Powell</v>
      </c>
      <c r="C35" t="str">
        <f>_xlfn.CONCAT(A35,E35)</f>
        <v>C15-2213ME</v>
      </c>
      <c r="D35" s="15">
        <f>_xlfn.XLOOKUP($A35,'Vet List'!$A:$A,'Vet List'!F:F,"Not found",0)</f>
        <v>1949</v>
      </c>
      <c r="E35" t="s">
        <v>11</v>
      </c>
      <c r="F35" s="15" t="str">
        <f>_xlfn.XLOOKUP($A35,'Vet List'!$A:$A,'Vet List'!I:I,"Not found",0)</f>
        <v>70+</v>
      </c>
      <c r="G35" s="1">
        <f>_xlfn.XLOOKUP(C35,'Nationals 2023'!E:E,'Nationals 2023'!C:C,0,0)</f>
        <v>0</v>
      </c>
      <c r="H35" s="2">
        <f>_xlfn.XLOOKUP(G35,'Point Tables'!$A:$A,'Point Tables'!B:B,0,0)</f>
        <v>0</v>
      </c>
      <c r="I35" s="6">
        <f>_xlfn.XLOOKUP(C35,'Canada Cup 2'!I:I,'Canada Cup 2'!A:A,0)</f>
        <v>24</v>
      </c>
      <c r="J35" s="2">
        <f>_xlfn.XLOOKUP(I35,'Point Tables'!$A:$A,'Point Tables'!B:B,0,0)</f>
        <v>4</v>
      </c>
      <c r="K35" s="1">
        <f>_xlfn.XLOOKUP(C35,'Canada Cup 1'!I:I,'Canada Cup 1'!A:A,0,0)</f>
        <v>0</v>
      </c>
      <c r="L35" s="2">
        <f>_xlfn.XLOOKUP(K35,'Point Tables'!$A:$A,'Point Tables'!B:B,0,0)</f>
        <v>0</v>
      </c>
      <c r="M35">
        <f>_xlfn.XLOOKUP(C35,'Domestic Ranking'!E:E,'Domestic Ranking'!F:F,0)</f>
        <v>0</v>
      </c>
      <c r="N35" s="2">
        <f>_xlfn.XLOOKUP(M35,'Point Tables'!$A:$A,'Point Tables'!B:B,0,0)</f>
        <v>0</v>
      </c>
      <c r="O35" s="1">
        <f>_xlfn.XLOOKUP(C35,'CANAM Comb'!G:G,'CANAM Comb'!E:E,0)</f>
        <v>0</v>
      </c>
      <c r="P35" s="2">
        <f>_xlfn.XLOOKUP(O35,'Point Tables'!$A:$A,'Point Tables'!C:C,0,0)</f>
        <v>0</v>
      </c>
      <c r="Q35" s="6">
        <f>_xlfn.XLOOKUP(C35,'CANAM Age'!G:G,'CANAM Age'!E:E,0)</f>
        <v>0</v>
      </c>
      <c r="R35" s="2">
        <f>_xlfn.XLOOKUP(Q35,'Point Tables'!$A:$A,'Point Tables'!D:D,0)</f>
        <v>0</v>
      </c>
      <c r="S35" s="3">
        <f>_xlfn.XLOOKUP(C35,'NAC Comb'!G:G,'NAC Comb'!E:E,0,0)</f>
        <v>0</v>
      </c>
      <c r="T35" s="2">
        <f>_xlfn.XLOOKUP(S35,'Point Tables'!$A:$A,'Point Tables'!F:F,0,0)</f>
        <v>0</v>
      </c>
      <c r="U35" s="3">
        <f>_xlfn.XLOOKUP(C35,'NAC Age'!G:G,'NAC Age'!E:E,0,0)</f>
        <v>0</v>
      </c>
      <c r="V35" s="2">
        <f>_xlfn.XLOOKUP(U35,'Point Tables'!$A:$A,'Point Tables'!F:F,0,0)</f>
        <v>0</v>
      </c>
      <c r="W35" s="6">
        <f>_xlfn.XLOOKUP(C35,Worlds!E:E,Worlds!C:C,0,0)</f>
        <v>0</v>
      </c>
      <c r="X35" s="2">
        <f>_xlfn.XLOOKUP(W35,'Point Tables'!$A:$A,'Point Tables'!G:G,0,0)</f>
        <v>0</v>
      </c>
      <c r="Y35" s="5">
        <f>+H35+J35+L35+N35+P35+R35+T35+V35+X35</f>
        <v>4</v>
      </c>
    </row>
    <row r="36" spans="1:25" x14ac:dyDescent="0.3">
      <c r="A36" t="s">
        <v>140</v>
      </c>
      <c r="B36" s="15" t="str">
        <f>_xlfn.XLOOKUP($A36,'Vet List'!A:A,'Vet List'!D:D,"Not found",0)</f>
        <v>Lorenzo Gavilli</v>
      </c>
      <c r="C36" t="str">
        <f>_xlfn.CONCAT(A36,E36)</f>
        <v>C08-1826MF</v>
      </c>
      <c r="D36" s="15">
        <f>_xlfn.XLOOKUP($A36,'Vet List'!$A:$A,'Vet List'!F:F,"Not found",0)</f>
        <v>1977</v>
      </c>
      <c r="E36" t="s">
        <v>12</v>
      </c>
      <c r="F36" s="15" t="str">
        <f>_xlfn.XLOOKUP($A36,'Vet List'!$A:$A,'Vet List'!I:I,"Not found",0)</f>
        <v>40-49</v>
      </c>
      <c r="G36" s="1">
        <f>_xlfn.XLOOKUP(C36,'Nationals 2023'!E:E,'Nationals 2023'!C:C,0,0)</f>
        <v>0</v>
      </c>
      <c r="H36" s="2">
        <f>_xlfn.XLOOKUP(G36,'Point Tables'!$A:$A,'Point Tables'!B:B,0,0)</f>
        <v>0</v>
      </c>
      <c r="I36" s="6">
        <f>_xlfn.XLOOKUP(C36,'Canada Cup 2'!I:I,'Canada Cup 2'!A:A,0)</f>
        <v>0</v>
      </c>
      <c r="J36" s="2">
        <f>_xlfn.XLOOKUP(I36,'Point Tables'!$A:$A,'Point Tables'!B:B,0,0)</f>
        <v>0</v>
      </c>
      <c r="K36" s="1">
        <f>_xlfn.XLOOKUP(C36,'Canada Cup 1'!I:I,'Canada Cup 1'!A:A,0,0)</f>
        <v>0</v>
      </c>
      <c r="L36" s="2">
        <f>_xlfn.XLOOKUP(K36,'Point Tables'!$A:$A,'Point Tables'!B:B,0,0)</f>
        <v>0</v>
      </c>
      <c r="M36">
        <f>_xlfn.XLOOKUP(C36,'Domestic Ranking'!E:E,'Domestic Ranking'!F:F,0)</f>
        <v>0</v>
      </c>
      <c r="N36" s="2">
        <f>_xlfn.XLOOKUP(M36,'Point Tables'!$A:$A,'Point Tables'!B:B,0,0)</f>
        <v>0</v>
      </c>
      <c r="O36" s="1">
        <f>_xlfn.XLOOKUP(C36,'CANAM Comb'!G:G,'CANAM Comb'!E:E,0)</f>
        <v>0</v>
      </c>
      <c r="P36" s="2">
        <f>_xlfn.XLOOKUP(O36,'Point Tables'!$A:$A,'Point Tables'!C:C,0,0)</f>
        <v>0</v>
      </c>
      <c r="Q36" s="6">
        <f>_xlfn.XLOOKUP(C36,'CANAM Age'!G:G,'CANAM Age'!E:E,0)</f>
        <v>0</v>
      </c>
      <c r="R36" s="2">
        <f>_xlfn.XLOOKUP(Q36,'Point Tables'!$A:$A,'Point Tables'!D:D,0)</f>
        <v>0</v>
      </c>
      <c r="S36" s="3">
        <f>_xlfn.XLOOKUP(C36,'NAC Comb'!G:G,'NAC Comb'!E:E,0,0)</f>
        <v>13</v>
      </c>
      <c r="T36" s="2">
        <f>_xlfn.XLOOKUP(S36,'Point Tables'!$A:$A,'Point Tables'!F:F,0,0)</f>
        <v>15</v>
      </c>
      <c r="U36" s="3">
        <f>_xlfn.XLOOKUP(C36,'NAC Age'!G:G,'NAC Age'!E:E,0,0)</f>
        <v>3</v>
      </c>
      <c r="V36" s="2">
        <f>_xlfn.XLOOKUP(U36,'Point Tables'!$A:$A,'Point Tables'!F:F,0,0)</f>
        <v>100</v>
      </c>
      <c r="W36" s="6">
        <f>_xlfn.XLOOKUP(C36,Worlds!E:E,Worlds!C:C,0,0)</f>
        <v>0</v>
      </c>
      <c r="X36" s="2">
        <f>_xlfn.XLOOKUP(W36,'Point Tables'!$A:$A,'Point Tables'!G:G,0,0)</f>
        <v>0</v>
      </c>
      <c r="Y36" s="5">
        <f>+H36+J36+L36+N36+P36+R36+T36+V36+X36</f>
        <v>115</v>
      </c>
    </row>
    <row r="37" spans="1:25" x14ac:dyDescent="0.3">
      <c r="A37" s="28" t="s">
        <v>1541</v>
      </c>
      <c r="B37" s="15" t="str">
        <f>_xlfn.XLOOKUP($A37,'Vet List'!A:A,'Vet List'!D:D,"Not found",0)</f>
        <v>Jean-Francois Jalbert</v>
      </c>
      <c r="C37" t="str">
        <f>_xlfn.CONCAT(A37,E37)</f>
        <v>C06-3498MF</v>
      </c>
      <c r="D37" s="15">
        <f>_xlfn.XLOOKUP($A37,'Vet List'!$A:$A,'Vet List'!F:F,"Not found",0)</f>
        <v>1983</v>
      </c>
      <c r="E37" t="s">
        <v>12</v>
      </c>
      <c r="F37" s="15" t="str">
        <f>_xlfn.XLOOKUP($A37,'Vet List'!$A:$A,'Vet List'!I:I,"Not found",0)</f>
        <v>40-49</v>
      </c>
      <c r="G37" s="1">
        <f>_xlfn.XLOOKUP(C37,'Nationals 2023'!E:E,'Nationals 2023'!C:C,0,0)</f>
        <v>0</v>
      </c>
      <c r="H37" s="2">
        <f>_xlfn.XLOOKUP(G37,'Point Tables'!$A:$A,'Point Tables'!B:B,0,0)</f>
        <v>0</v>
      </c>
      <c r="I37" s="6">
        <f>_xlfn.XLOOKUP(C37,'Canada Cup 2'!I:I,'Canada Cup 2'!A:A,0)</f>
        <v>1</v>
      </c>
      <c r="J37" s="2">
        <f>_xlfn.XLOOKUP(I37,'Point Tables'!$A:$A,'Point Tables'!B:B,0,0)</f>
        <v>50</v>
      </c>
      <c r="K37" s="1">
        <f>_xlfn.XLOOKUP(C37,'Canada Cup 1'!I:I,'Canada Cup 1'!A:A,0,0)</f>
        <v>0</v>
      </c>
      <c r="L37" s="2">
        <f>_xlfn.XLOOKUP(K37,'Point Tables'!$A:$A,'Point Tables'!B:B,0,0)</f>
        <v>0</v>
      </c>
      <c r="M37">
        <f>_xlfn.XLOOKUP(C37,'Domestic Ranking'!E:E,'Domestic Ranking'!F:F,0)</f>
        <v>0</v>
      </c>
      <c r="N37" s="2">
        <f>_xlfn.XLOOKUP(M37,'Point Tables'!$A:$A,'Point Tables'!B:B,0,0)</f>
        <v>0</v>
      </c>
      <c r="O37" s="1">
        <f>_xlfn.XLOOKUP(C37,'CANAM Comb'!G:G,'CANAM Comb'!E:E,0)</f>
        <v>0</v>
      </c>
      <c r="P37" s="2">
        <f>_xlfn.XLOOKUP(O37,'Point Tables'!$A:$A,'Point Tables'!C:C,0,0)</f>
        <v>0</v>
      </c>
      <c r="Q37" s="6">
        <f>_xlfn.XLOOKUP(C37,'CANAM Age'!G:G,'CANAM Age'!E:E,0)</f>
        <v>0</v>
      </c>
      <c r="R37" s="2">
        <f>_xlfn.XLOOKUP(Q37,'Point Tables'!$A:$A,'Point Tables'!D:D,0)</f>
        <v>0</v>
      </c>
      <c r="S37" s="3">
        <f>_xlfn.XLOOKUP(C37,'NAC Comb'!G:G,'NAC Comb'!E:E,0,0)</f>
        <v>0</v>
      </c>
      <c r="T37" s="2">
        <f>_xlfn.XLOOKUP(S37,'Point Tables'!$A:$A,'Point Tables'!F:F,0,0)</f>
        <v>0</v>
      </c>
      <c r="U37" s="3">
        <f>_xlfn.XLOOKUP(C37,'NAC Age'!G:G,'NAC Age'!E:E,0,0)</f>
        <v>0</v>
      </c>
      <c r="V37" s="2">
        <f>_xlfn.XLOOKUP(U37,'Point Tables'!$A:$A,'Point Tables'!F:F,0,0)</f>
        <v>0</v>
      </c>
      <c r="W37" s="6">
        <f>_xlfn.XLOOKUP(C37,Worlds!E:E,Worlds!C:C,0,0)</f>
        <v>0</v>
      </c>
      <c r="X37" s="2">
        <f>_xlfn.XLOOKUP(W37,'Point Tables'!$A:$A,'Point Tables'!G:G,0,0)</f>
        <v>0</v>
      </c>
      <c r="Y37" s="5">
        <f>+H37+J37+L37+N37+P37+R37+T37+V37+X37</f>
        <v>50</v>
      </c>
    </row>
    <row r="38" spans="1:25" x14ac:dyDescent="0.3">
      <c r="A38" s="28" t="s">
        <v>127</v>
      </c>
      <c r="B38" s="15" t="str">
        <f>_xlfn.XLOOKUP($A38,'Vet List'!A:A,'Vet List'!D:D,"Not found",0)</f>
        <v>Jie Zhang</v>
      </c>
      <c r="C38" t="str">
        <f>_xlfn.CONCAT(A38,E38)</f>
        <v>C17-0156MF</v>
      </c>
      <c r="D38" s="15">
        <f>_xlfn.XLOOKUP($A38,'Vet List'!$A:$A,'Vet List'!F:F,"Not found",0)</f>
        <v>1975</v>
      </c>
      <c r="E38" t="s">
        <v>12</v>
      </c>
      <c r="F38" s="15" t="str">
        <f>_xlfn.XLOOKUP($A38,'Vet List'!$A:$A,'Vet List'!I:I,"Not found",0)</f>
        <v>40-49</v>
      </c>
      <c r="G38" s="1">
        <f>_xlfn.XLOOKUP(C38,'Nationals 2023'!E:E,'Nationals 2023'!C:C,0,0)</f>
        <v>0</v>
      </c>
      <c r="H38" s="2">
        <f>_xlfn.XLOOKUP(G38,'Point Tables'!$A:$A,'Point Tables'!B:B,0,0)</f>
        <v>0</v>
      </c>
      <c r="I38" s="6">
        <f>_xlfn.XLOOKUP(C38,'Canada Cup 2'!I:I,'Canada Cup 2'!A:A,0)</f>
        <v>3</v>
      </c>
      <c r="J38" s="2">
        <f>_xlfn.XLOOKUP(I38,'Point Tables'!$A:$A,'Point Tables'!B:B,0,0)</f>
        <v>40</v>
      </c>
      <c r="K38" s="1">
        <f>_xlfn.XLOOKUP(C38,'Canada Cup 1'!I:I,'Canada Cup 1'!A:A,0,0)</f>
        <v>0</v>
      </c>
      <c r="L38" s="2">
        <f>_xlfn.XLOOKUP(K38,'Point Tables'!$A:$A,'Point Tables'!B:B,0,0)</f>
        <v>0</v>
      </c>
      <c r="M38">
        <f>_xlfn.XLOOKUP(C38,'Domestic Ranking'!E:E,'Domestic Ranking'!F:F,0)</f>
        <v>0</v>
      </c>
      <c r="N38" s="2">
        <f>_xlfn.XLOOKUP(M38,'Point Tables'!$A:$A,'Point Tables'!B:B,0,0)</f>
        <v>0</v>
      </c>
      <c r="O38" s="1">
        <f>_xlfn.XLOOKUP(C38,'CANAM Comb'!G:G,'CANAM Comb'!E:E,0)</f>
        <v>0</v>
      </c>
      <c r="P38" s="2">
        <f>_xlfn.XLOOKUP(O38,'Point Tables'!$A:$A,'Point Tables'!C:C,0,0)</f>
        <v>0</v>
      </c>
      <c r="Q38" s="6">
        <f>_xlfn.XLOOKUP(C38,'CANAM Age'!G:G,'CANAM Age'!E:E,0)</f>
        <v>0</v>
      </c>
      <c r="R38" s="2">
        <f>_xlfn.XLOOKUP(Q38,'Point Tables'!$A:$A,'Point Tables'!D:D,0)</f>
        <v>0</v>
      </c>
      <c r="S38" s="3">
        <f>_xlfn.XLOOKUP(C38,'NAC Comb'!G:G,'NAC Comb'!E:E,0,0)</f>
        <v>0</v>
      </c>
      <c r="T38" s="2">
        <f>_xlfn.XLOOKUP(S38,'Point Tables'!$A:$A,'Point Tables'!F:F,0,0)</f>
        <v>0</v>
      </c>
      <c r="U38" s="3">
        <f>_xlfn.XLOOKUP(C38,'NAC Age'!G:G,'NAC Age'!E:E,0,0)</f>
        <v>0</v>
      </c>
      <c r="V38" s="2">
        <f>_xlfn.XLOOKUP(U38,'Point Tables'!$A:$A,'Point Tables'!F:F,0,0)</f>
        <v>0</v>
      </c>
      <c r="W38" s="6">
        <f>_xlfn.XLOOKUP(C38,Worlds!E:E,Worlds!C:C,0,0)</f>
        <v>0</v>
      </c>
      <c r="X38" s="2">
        <f>_xlfn.XLOOKUP(W38,'Point Tables'!$A:$A,'Point Tables'!G:G,0,0)</f>
        <v>0</v>
      </c>
      <c r="Y38" s="5">
        <f>+H38+J38+L38+N38+P38+R38+T38+V38+X38</f>
        <v>40</v>
      </c>
    </row>
    <row r="39" spans="1:25" x14ac:dyDescent="0.3">
      <c r="A39" s="28" t="s">
        <v>1496</v>
      </c>
      <c r="B39" s="15" t="str">
        <f>_xlfn.XLOOKUP($A39,'Vet List'!A:A,'Vet List'!D:D,"Not found",0)</f>
        <v>Orion Stone-McNeil</v>
      </c>
      <c r="C39" t="str">
        <f>_xlfn.CONCAT(A39,E39)</f>
        <v>C22-6107MF</v>
      </c>
      <c r="D39" s="15">
        <f>_xlfn.XLOOKUP($A39,'Vet List'!$A:$A,'Vet List'!F:F,"Not found",0)</f>
        <v>1983</v>
      </c>
      <c r="E39" t="s">
        <v>12</v>
      </c>
      <c r="F39" s="15" t="str">
        <f>_xlfn.XLOOKUP($A39,'Vet List'!$A:$A,'Vet List'!I:I,"Not found",0)</f>
        <v>40-49</v>
      </c>
      <c r="G39" s="1">
        <f>_xlfn.XLOOKUP(C39,'Nationals 2023'!E:E,'Nationals 2023'!C:C,0,0)</f>
        <v>0</v>
      </c>
      <c r="H39" s="2">
        <f>_xlfn.XLOOKUP(G39,'Point Tables'!$A:$A,'Point Tables'!B:B,0,0)</f>
        <v>0</v>
      </c>
      <c r="I39" s="6">
        <f>_xlfn.XLOOKUP(C39,'Canada Cup 2'!I:I,'Canada Cup 2'!A:A,0)</f>
        <v>9</v>
      </c>
      <c r="J39" s="2">
        <f>_xlfn.XLOOKUP(I39,'Point Tables'!$A:$A,'Point Tables'!B:B,0,0)</f>
        <v>15</v>
      </c>
      <c r="K39" s="1">
        <f>_xlfn.XLOOKUP(C39,'Canada Cup 1'!I:I,'Canada Cup 1'!A:A,0,0)</f>
        <v>0</v>
      </c>
      <c r="L39" s="2">
        <f>_xlfn.XLOOKUP(K39,'Point Tables'!$A:$A,'Point Tables'!B:B,0,0)</f>
        <v>0</v>
      </c>
      <c r="M39">
        <f>_xlfn.XLOOKUP(C39,'Domestic Ranking'!E:E,'Domestic Ranking'!F:F,0)</f>
        <v>0</v>
      </c>
      <c r="N39" s="2">
        <f>_xlfn.XLOOKUP(M39,'Point Tables'!$A:$A,'Point Tables'!B:B,0,0)</f>
        <v>0</v>
      </c>
      <c r="O39" s="1">
        <f>_xlfn.XLOOKUP(C39,'CANAM Comb'!G:G,'CANAM Comb'!E:E,0)</f>
        <v>0</v>
      </c>
      <c r="P39" s="2">
        <f>_xlfn.XLOOKUP(O39,'Point Tables'!$A:$A,'Point Tables'!C:C,0,0)</f>
        <v>0</v>
      </c>
      <c r="Q39" s="6">
        <f>_xlfn.XLOOKUP(C39,'CANAM Age'!G:G,'CANAM Age'!E:E,0)</f>
        <v>0</v>
      </c>
      <c r="R39" s="2">
        <f>_xlfn.XLOOKUP(Q39,'Point Tables'!$A:$A,'Point Tables'!D:D,0)</f>
        <v>0</v>
      </c>
      <c r="S39" s="3">
        <f>_xlfn.XLOOKUP(C39,'NAC Comb'!G:G,'NAC Comb'!E:E,0,0)</f>
        <v>0</v>
      </c>
      <c r="T39" s="2">
        <f>_xlfn.XLOOKUP(S39,'Point Tables'!$A:$A,'Point Tables'!F:F,0,0)</f>
        <v>0</v>
      </c>
      <c r="U39" s="3">
        <f>_xlfn.XLOOKUP(C39,'NAC Age'!G:G,'NAC Age'!E:E,0,0)</f>
        <v>0</v>
      </c>
      <c r="V39" s="2">
        <f>_xlfn.XLOOKUP(U39,'Point Tables'!$A:$A,'Point Tables'!F:F,0,0)</f>
        <v>0</v>
      </c>
      <c r="W39" s="6">
        <f>_xlfn.XLOOKUP(C39,Worlds!E:E,Worlds!C:C,0,0)</f>
        <v>0</v>
      </c>
      <c r="X39" s="2">
        <f>_xlfn.XLOOKUP(W39,'Point Tables'!$A:$A,'Point Tables'!G:G,0,0)</f>
        <v>0</v>
      </c>
      <c r="Y39" s="5">
        <f>+H39+J39+L39+N39+P39+R39+T39+V39+X39</f>
        <v>15</v>
      </c>
    </row>
    <row r="40" spans="1:25" x14ac:dyDescent="0.3">
      <c r="A40" t="s">
        <v>1313</v>
      </c>
      <c r="B40" s="15" t="str">
        <f>_xlfn.XLOOKUP($A40,'Vet List'!A:A,'Vet List'!D:D,"Not found",0)</f>
        <v>Julian Tang</v>
      </c>
      <c r="C40" t="str">
        <f>_xlfn.CONCAT(A40,E40)</f>
        <v>C19-0465MF</v>
      </c>
      <c r="D40" s="15">
        <f>_xlfn.XLOOKUP($A40,'Vet List'!$A:$A,'Vet List'!F:F,"Not found",0)</f>
        <v>1974</v>
      </c>
      <c r="E40" t="s">
        <v>12</v>
      </c>
      <c r="F40" s="15" t="str">
        <f>_xlfn.XLOOKUP($A40,'Vet List'!$A:$A,'Vet List'!I:I,"Not found",0)</f>
        <v>50-59</v>
      </c>
      <c r="G40" s="1">
        <f>_xlfn.XLOOKUP(C40,'Nationals 2023'!E:E,'Nationals 2023'!C:C,0,0)</f>
        <v>0</v>
      </c>
      <c r="H40" s="2">
        <f>_xlfn.XLOOKUP(G40,'Point Tables'!$A:$A,'Point Tables'!B:B,0,0)</f>
        <v>0</v>
      </c>
      <c r="I40" s="6">
        <f>_xlfn.XLOOKUP(C40,'Canada Cup 2'!I:I,'Canada Cup 2'!A:A,0)</f>
        <v>3</v>
      </c>
      <c r="J40" s="2">
        <f>_xlfn.XLOOKUP(I40,'Point Tables'!$A:$A,'Point Tables'!B:B,0,0)</f>
        <v>40</v>
      </c>
      <c r="K40" s="1">
        <f>_xlfn.XLOOKUP(C40,'Canada Cup 1'!I:I,'Canada Cup 1'!A:A,0,0)</f>
        <v>0</v>
      </c>
      <c r="L40" s="2">
        <f>_xlfn.XLOOKUP(K40,'Point Tables'!$A:$A,'Point Tables'!B:B,0,0)</f>
        <v>0</v>
      </c>
      <c r="M40">
        <f>_xlfn.XLOOKUP(C40,'Domestic Ranking'!E:E,'Domestic Ranking'!F:F,0)</f>
        <v>0</v>
      </c>
      <c r="N40" s="2">
        <f>_xlfn.XLOOKUP(M40,'Point Tables'!$A:$A,'Point Tables'!B:B,0,0)</f>
        <v>0</v>
      </c>
      <c r="O40" s="1">
        <f>_xlfn.XLOOKUP(C40,'CANAM Comb'!G:G,'CANAM Comb'!E:E,0)</f>
        <v>0</v>
      </c>
      <c r="P40" s="2">
        <f>_xlfn.XLOOKUP(O40,'Point Tables'!$A:$A,'Point Tables'!C:C,0,0)</f>
        <v>0</v>
      </c>
      <c r="Q40" s="6">
        <f>_xlfn.XLOOKUP(C40,'CANAM Age'!G:G,'CANAM Age'!E:E,0)</f>
        <v>0</v>
      </c>
      <c r="R40" s="2">
        <f>_xlfn.XLOOKUP(Q40,'Point Tables'!$A:$A,'Point Tables'!D:D,0)</f>
        <v>0</v>
      </c>
      <c r="S40" s="3">
        <f>_xlfn.XLOOKUP(C40,'NAC Comb'!G:G,'NAC Comb'!E:E,0,0)</f>
        <v>12</v>
      </c>
      <c r="T40" s="2">
        <f>_xlfn.XLOOKUP(S40,'Point Tables'!$A:$A,'Point Tables'!F:F,0,0)</f>
        <v>20</v>
      </c>
      <c r="U40" s="3">
        <f>_xlfn.XLOOKUP(C40,'NAC Age'!G:G,'NAC Age'!E:E,0,0)</f>
        <v>8</v>
      </c>
      <c r="V40" s="2">
        <f>_xlfn.XLOOKUP(U40,'Point Tables'!$A:$A,'Point Tables'!F:F,0,0)</f>
        <v>30</v>
      </c>
      <c r="W40" s="6">
        <f>_xlfn.XLOOKUP(C40,Worlds!E:E,Worlds!C:C,0,0)</f>
        <v>0</v>
      </c>
      <c r="X40" s="2">
        <f>_xlfn.XLOOKUP(W40,'Point Tables'!$A:$A,'Point Tables'!G:G,0,0)</f>
        <v>0</v>
      </c>
      <c r="Y40" s="5">
        <f>+H40+J40+L40+N40+P40+R40+T40+V40+X40</f>
        <v>90</v>
      </c>
    </row>
    <row r="41" spans="1:25" x14ac:dyDescent="0.3">
      <c r="A41" s="28" t="s">
        <v>1313</v>
      </c>
      <c r="B41" s="15" t="str">
        <f>_xlfn.XLOOKUP($A41,'Vet List'!A:A,'Vet List'!D:D,"Not found",0)</f>
        <v>Julian Tang</v>
      </c>
      <c r="C41" t="str">
        <f>_xlfn.CONCAT(A41,E41)</f>
        <v>C19-0465MF</v>
      </c>
      <c r="D41" s="15">
        <f>_xlfn.XLOOKUP($A41,'Vet List'!$A:$A,'Vet List'!F:F,"Not found",0)</f>
        <v>1974</v>
      </c>
      <c r="E41" t="s">
        <v>12</v>
      </c>
      <c r="F41" s="15" t="str">
        <f>_xlfn.XLOOKUP($A41,'Vet List'!$A:$A,'Vet List'!I:I,"Not found",0)</f>
        <v>50-59</v>
      </c>
      <c r="G41" s="1">
        <f>_xlfn.XLOOKUP(C41,'Nationals 2023'!E:E,'Nationals 2023'!C:C,0,0)</f>
        <v>0</v>
      </c>
      <c r="H41" s="2">
        <f>_xlfn.XLOOKUP(G41,'Point Tables'!$A:$A,'Point Tables'!B:B,0,0)</f>
        <v>0</v>
      </c>
      <c r="I41" s="6">
        <f>_xlfn.XLOOKUP(C41,'Canada Cup 2'!I:I,'Canada Cup 2'!A:A,0)</f>
        <v>3</v>
      </c>
      <c r="J41" s="2">
        <f>_xlfn.XLOOKUP(I41,'Point Tables'!$A:$A,'Point Tables'!B:B,0,0)</f>
        <v>40</v>
      </c>
      <c r="K41" s="1">
        <f>_xlfn.XLOOKUP(C41,'Canada Cup 1'!I:I,'Canada Cup 1'!A:A,0,0)</f>
        <v>0</v>
      </c>
      <c r="L41" s="2">
        <f>_xlfn.XLOOKUP(K41,'Point Tables'!$A:$A,'Point Tables'!B:B,0,0)</f>
        <v>0</v>
      </c>
      <c r="M41">
        <f>_xlfn.XLOOKUP(C41,'Domestic Ranking'!E:E,'Domestic Ranking'!F:F,0)</f>
        <v>0</v>
      </c>
      <c r="N41" s="2">
        <f>_xlfn.XLOOKUP(M41,'Point Tables'!$A:$A,'Point Tables'!B:B,0,0)</f>
        <v>0</v>
      </c>
      <c r="O41" s="1">
        <f>_xlfn.XLOOKUP(C41,'CANAM Comb'!G:G,'CANAM Comb'!E:E,0)</f>
        <v>0</v>
      </c>
      <c r="P41" s="2">
        <f>_xlfn.XLOOKUP(O41,'Point Tables'!$A:$A,'Point Tables'!C:C,0,0)</f>
        <v>0</v>
      </c>
      <c r="Q41" s="6">
        <f>_xlfn.XLOOKUP(C41,'CANAM Age'!G:G,'CANAM Age'!E:E,0)</f>
        <v>0</v>
      </c>
      <c r="R41" s="2">
        <f>_xlfn.XLOOKUP(Q41,'Point Tables'!$A:$A,'Point Tables'!D:D,0)</f>
        <v>0</v>
      </c>
      <c r="S41" s="3">
        <f>_xlfn.XLOOKUP(C41,'NAC Comb'!G:G,'NAC Comb'!E:E,0,0)</f>
        <v>12</v>
      </c>
      <c r="T41" s="2">
        <f>_xlfn.XLOOKUP(S41,'Point Tables'!$A:$A,'Point Tables'!F:F,0,0)</f>
        <v>20</v>
      </c>
      <c r="U41" s="3">
        <f>_xlfn.XLOOKUP(C41,'NAC Age'!G:G,'NAC Age'!E:E,0,0)</f>
        <v>8</v>
      </c>
      <c r="V41" s="2">
        <f>_xlfn.XLOOKUP(U41,'Point Tables'!$A:$A,'Point Tables'!F:F,0,0)</f>
        <v>30</v>
      </c>
      <c r="W41" s="6">
        <f>_xlfn.XLOOKUP(C41,Worlds!E:E,Worlds!C:C,0,0)</f>
        <v>0</v>
      </c>
      <c r="X41" s="2">
        <f>_xlfn.XLOOKUP(W41,'Point Tables'!$A:$A,'Point Tables'!G:G,0,0)</f>
        <v>0</v>
      </c>
      <c r="Y41" s="5">
        <f>+H41+J41+L41+N41+P41+R41+T41+V41+X41</f>
        <v>90</v>
      </c>
    </row>
    <row r="42" spans="1:25" x14ac:dyDescent="0.3">
      <c r="A42" t="s">
        <v>1542</v>
      </c>
      <c r="B42" s="15" t="str">
        <f>_xlfn.XLOOKUP($A42,'Vet List'!A:A,'Vet List'!D:D,"Not found",0)</f>
        <v>Livio Foianesi</v>
      </c>
      <c r="C42" t="str">
        <f>_xlfn.CONCAT(A42,E42)</f>
        <v>C22-7927MF</v>
      </c>
      <c r="D42" s="15">
        <f>_xlfn.XLOOKUP($A42,'Vet List'!$A:$A,'Vet List'!F:F,"Not found",0)</f>
        <v>1966</v>
      </c>
      <c r="E42" t="s">
        <v>12</v>
      </c>
      <c r="F42" s="15" t="str">
        <f>_xlfn.XLOOKUP($A42,'Vet List'!$A:$A,'Vet List'!I:I,"Not found",0)</f>
        <v>50-59</v>
      </c>
      <c r="G42" s="1">
        <f>_xlfn.XLOOKUP(C42,'Nationals 2023'!E:E,'Nationals 2023'!C:C,0,0)</f>
        <v>0</v>
      </c>
      <c r="H42" s="2">
        <f>_xlfn.XLOOKUP(G42,'Point Tables'!$A:$A,'Point Tables'!B:B,0,0)</f>
        <v>0</v>
      </c>
      <c r="I42" s="6">
        <f>_xlfn.XLOOKUP(C42,'Canada Cup 2'!I:I,'Canada Cup 2'!A:A,0)</f>
        <v>6</v>
      </c>
      <c r="J42" s="2">
        <f>_xlfn.XLOOKUP(I42,'Point Tables'!$A:$A,'Point Tables'!B:B,0,0)</f>
        <v>30</v>
      </c>
      <c r="K42" s="1">
        <f>_xlfn.XLOOKUP(C42,'Canada Cup 1'!I:I,'Canada Cup 1'!A:A,0,0)</f>
        <v>0</v>
      </c>
      <c r="L42" s="2">
        <f>_xlfn.XLOOKUP(K42,'Point Tables'!$A:$A,'Point Tables'!B:B,0,0)</f>
        <v>0</v>
      </c>
      <c r="M42">
        <f>_xlfn.XLOOKUP(C42,'Domestic Ranking'!E:E,'Domestic Ranking'!F:F,0)</f>
        <v>0</v>
      </c>
      <c r="N42" s="2">
        <f>_xlfn.XLOOKUP(M42,'Point Tables'!$A:$A,'Point Tables'!B:B,0,0)</f>
        <v>0</v>
      </c>
      <c r="O42" s="1">
        <f>_xlfn.XLOOKUP(C42,'CANAM Comb'!G:G,'CANAM Comb'!E:E,0)</f>
        <v>0</v>
      </c>
      <c r="P42" s="2">
        <f>_xlfn.XLOOKUP(O42,'Point Tables'!$A:$A,'Point Tables'!C:C,0,0)</f>
        <v>0</v>
      </c>
      <c r="Q42" s="6">
        <f>_xlfn.XLOOKUP(C42,'CANAM Age'!G:G,'CANAM Age'!E:E,0)</f>
        <v>0</v>
      </c>
      <c r="R42" s="2">
        <f>_xlfn.XLOOKUP(Q42,'Point Tables'!$A:$A,'Point Tables'!D:D,0)</f>
        <v>0</v>
      </c>
      <c r="S42" s="3">
        <f>_xlfn.XLOOKUP(C42,'NAC Comb'!G:G,'NAC Comb'!E:E,0,0)</f>
        <v>0</v>
      </c>
      <c r="T42" s="2">
        <f>_xlfn.XLOOKUP(S42,'Point Tables'!$A:$A,'Point Tables'!F:F,0,0)</f>
        <v>0</v>
      </c>
      <c r="U42" s="3">
        <f>_xlfn.XLOOKUP(C42,'NAC Age'!G:G,'NAC Age'!E:E,0,0)</f>
        <v>0</v>
      </c>
      <c r="V42" s="2">
        <f>_xlfn.XLOOKUP(U42,'Point Tables'!$A:$A,'Point Tables'!F:F,0,0)</f>
        <v>0</v>
      </c>
      <c r="W42" s="6">
        <f>_xlfn.XLOOKUP(C42,Worlds!E:E,Worlds!C:C,0,0)</f>
        <v>35</v>
      </c>
      <c r="X42" s="2">
        <f>_xlfn.XLOOKUP(W42,'Point Tables'!$A:$A,'Point Tables'!G:G,0,0)</f>
        <v>20</v>
      </c>
      <c r="Y42" s="5">
        <f>+H42+J42+L42+N42+P42+R42+T42+V42+X42</f>
        <v>50</v>
      </c>
    </row>
    <row r="43" spans="1:25" x14ac:dyDescent="0.3">
      <c r="A43" s="28" t="s">
        <v>1542</v>
      </c>
      <c r="B43" s="15" t="str">
        <f>_xlfn.XLOOKUP($A43,'Vet List'!A:A,'Vet List'!D:D,"Not found",0)</f>
        <v>Livio Foianesi</v>
      </c>
      <c r="C43" t="str">
        <f>_xlfn.CONCAT(A43,E43)</f>
        <v>C22-7927MF</v>
      </c>
      <c r="D43" s="15">
        <f>_xlfn.XLOOKUP($A43,'Vet List'!$A:$A,'Vet List'!F:F,"Not found",0)</f>
        <v>1966</v>
      </c>
      <c r="E43" t="s">
        <v>12</v>
      </c>
      <c r="F43" s="15" t="str">
        <f>_xlfn.XLOOKUP($A43,'Vet List'!$A:$A,'Vet List'!I:I,"Not found",0)</f>
        <v>50-59</v>
      </c>
      <c r="G43" s="1">
        <f>_xlfn.XLOOKUP(C43,'Nationals 2023'!E:E,'Nationals 2023'!C:C,0,0)</f>
        <v>0</v>
      </c>
      <c r="H43" s="2">
        <f>_xlfn.XLOOKUP(G43,'Point Tables'!$A:$A,'Point Tables'!B:B,0,0)</f>
        <v>0</v>
      </c>
      <c r="I43" s="6">
        <f>_xlfn.XLOOKUP(C43,'Canada Cup 2'!I:I,'Canada Cup 2'!A:A,0)</f>
        <v>6</v>
      </c>
      <c r="J43" s="2">
        <f>_xlfn.XLOOKUP(I43,'Point Tables'!$A:$A,'Point Tables'!B:B,0,0)</f>
        <v>30</v>
      </c>
      <c r="K43" s="1">
        <f>_xlfn.XLOOKUP(C43,'Canada Cup 1'!I:I,'Canada Cup 1'!A:A,0,0)</f>
        <v>0</v>
      </c>
      <c r="L43" s="2">
        <f>_xlfn.XLOOKUP(K43,'Point Tables'!$A:$A,'Point Tables'!B:B,0,0)</f>
        <v>0</v>
      </c>
      <c r="M43">
        <f>_xlfn.XLOOKUP(C43,'Domestic Ranking'!E:E,'Domestic Ranking'!F:F,0)</f>
        <v>0</v>
      </c>
      <c r="N43" s="2">
        <f>_xlfn.XLOOKUP(M43,'Point Tables'!$A:$A,'Point Tables'!B:B,0,0)</f>
        <v>0</v>
      </c>
      <c r="O43" s="1">
        <f>_xlfn.XLOOKUP(C43,'CANAM Comb'!G:G,'CANAM Comb'!E:E,0)</f>
        <v>0</v>
      </c>
      <c r="P43" s="2">
        <f>_xlfn.XLOOKUP(O43,'Point Tables'!$A:$A,'Point Tables'!C:C,0,0)</f>
        <v>0</v>
      </c>
      <c r="Q43" s="6">
        <f>_xlfn.XLOOKUP(C43,'CANAM Age'!G:G,'CANAM Age'!E:E,0)</f>
        <v>0</v>
      </c>
      <c r="R43" s="2">
        <f>_xlfn.XLOOKUP(Q43,'Point Tables'!$A:$A,'Point Tables'!D:D,0)</f>
        <v>0</v>
      </c>
      <c r="S43" s="3">
        <f>_xlfn.XLOOKUP(C43,'NAC Comb'!G:G,'NAC Comb'!E:E,0,0)</f>
        <v>0</v>
      </c>
      <c r="T43" s="2">
        <f>_xlfn.XLOOKUP(S43,'Point Tables'!$A:$A,'Point Tables'!F:F,0,0)</f>
        <v>0</v>
      </c>
      <c r="U43" s="3">
        <f>_xlfn.XLOOKUP(C43,'NAC Age'!G:G,'NAC Age'!E:E,0,0)</f>
        <v>0</v>
      </c>
      <c r="V43" s="2">
        <f>_xlfn.XLOOKUP(U43,'Point Tables'!$A:$A,'Point Tables'!F:F,0,0)</f>
        <v>0</v>
      </c>
      <c r="W43" s="6">
        <f>_xlfn.XLOOKUP(C43,Worlds!E:E,Worlds!C:C,0,0)</f>
        <v>35</v>
      </c>
      <c r="X43" s="2">
        <f>_xlfn.XLOOKUP(W43,'Point Tables'!$A:$A,'Point Tables'!G:G,0,0)</f>
        <v>20</v>
      </c>
      <c r="Y43" s="5">
        <f>+H43+J43+L43+N43+P43+R43+T43+V43+X43</f>
        <v>50</v>
      </c>
    </row>
    <row r="44" spans="1:25" x14ac:dyDescent="0.3">
      <c r="A44" s="28" t="s">
        <v>1498</v>
      </c>
      <c r="B44" s="15" t="str">
        <f>_xlfn.XLOOKUP($A44,'Vet List'!A:A,'Vet List'!D:D,"Not found",0)</f>
        <v>Stephen Lee</v>
      </c>
      <c r="C44" t="str">
        <f>_xlfn.CONCAT(A44,E44)</f>
        <v>C23-9054MF</v>
      </c>
      <c r="D44" s="15">
        <f>_xlfn.XLOOKUP($A44,'Vet List'!$A:$A,'Vet List'!F:F,"Not found",0)</f>
        <v>1966</v>
      </c>
      <c r="E44" t="s">
        <v>12</v>
      </c>
      <c r="F44" s="15" t="str">
        <f>_xlfn.XLOOKUP($A44,'Vet List'!$A:$A,'Vet List'!I:I,"Not found",0)</f>
        <v>50-59</v>
      </c>
      <c r="G44" s="1">
        <f>_xlfn.XLOOKUP(C44,'Nationals 2023'!E:E,'Nationals 2023'!C:C,0,0)</f>
        <v>0</v>
      </c>
      <c r="H44" s="2">
        <f>_xlfn.XLOOKUP(G44,'Point Tables'!$A:$A,'Point Tables'!B:B,0,0)</f>
        <v>0</v>
      </c>
      <c r="I44" s="6">
        <f>_xlfn.XLOOKUP(C44,'Canada Cup 2'!I:I,'Canada Cup 2'!A:A,0)</f>
        <v>2</v>
      </c>
      <c r="J44" s="2">
        <f>_xlfn.XLOOKUP(I44,'Point Tables'!$A:$A,'Point Tables'!B:B,0,0)</f>
        <v>45</v>
      </c>
      <c r="K44" s="1">
        <f>_xlfn.XLOOKUP(C44,'Canada Cup 1'!I:I,'Canada Cup 1'!A:A,0,0)</f>
        <v>0</v>
      </c>
      <c r="L44" s="2">
        <f>_xlfn.XLOOKUP(K44,'Point Tables'!$A:$A,'Point Tables'!B:B,0,0)</f>
        <v>0</v>
      </c>
      <c r="M44">
        <f>_xlfn.XLOOKUP(C44,'Domestic Ranking'!E:E,'Domestic Ranking'!F:F,0)</f>
        <v>0</v>
      </c>
      <c r="N44" s="2">
        <f>_xlfn.XLOOKUP(M44,'Point Tables'!$A:$A,'Point Tables'!B:B,0,0)</f>
        <v>0</v>
      </c>
      <c r="O44" s="1">
        <f>_xlfn.XLOOKUP(C44,'CANAM Comb'!G:G,'CANAM Comb'!E:E,0)</f>
        <v>0</v>
      </c>
      <c r="P44" s="2">
        <f>_xlfn.XLOOKUP(O44,'Point Tables'!$A:$A,'Point Tables'!C:C,0,0)</f>
        <v>0</v>
      </c>
      <c r="Q44" s="6">
        <f>_xlfn.XLOOKUP(C44,'CANAM Age'!G:G,'CANAM Age'!E:E,0)</f>
        <v>0</v>
      </c>
      <c r="R44" s="2">
        <f>_xlfn.XLOOKUP(Q44,'Point Tables'!$A:$A,'Point Tables'!D:D,0)</f>
        <v>0</v>
      </c>
      <c r="S44" s="3">
        <f>_xlfn.XLOOKUP(C44,'NAC Comb'!G:G,'NAC Comb'!E:E,0,0)</f>
        <v>0</v>
      </c>
      <c r="T44" s="2">
        <f>_xlfn.XLOOKUP(S44,'Point Tables'!$A:$A,'Point Tables'!F:F,0,0)</f>
        <v>0</v>
      </c>
      <c r="U44" s="3">
        <f>_xlfn.XLOOKUP(C44,'NAC Age'!G:G,'NAC Age'!E:E,0,0)</f>
        <v>0</v>
      </c>
      <c r="V44" s="2">
        <f>_xlfn.XLOOKUP(U44,'Point Tables'!$A:$A,'Point Tables'!F:F,0,0)</f>
        <v>0</v>
      </c>
      <c r="W44" s="6">
        <f>_xlfn.XLOOKUP(C44,Worlds!E:E,Worlds!C:C,0,0)</f>
        <v>0</v>
      </c>
      <c r="X44" s="2">
        <f>_xlfn.XLOOKUP(W44,'Point Tables'!$A:$A,'Point Tables'!G:G,0,0)</f>
        <v>0</v>
      </c>
      <c r="Y44" s="5">
        <f>+H44+J44+L44+N44+P44+R44+T44+V44+X44</f>
        <v>45</v>
      </c>
    </row>
    <row r="45" spans="1:25" x14ac:dyDescent="0.3">
      <c r="A45" t="s">
        <v>1314</v>
      </c>
      <c r="B45" s="15" t="str">
        <f>_xlfn.XLOOKUP($A45,'Vet List'!A:A,'Vet List'!D:D,"Not found",0)</f>
        <v>Conor Power</v>
      </c>
      <c r="C45" t="str">
        <f>_xlfn.CONCAT(A45,E45)</f>
        <v>C22-5659MF</v>
      </c>
      <c r="D45" s="15">
        <f>_xlfn.XLOOKUP($A45,'Vet List'!$A:$A,'Vet List'!F:F,"Not found",0)</f>
        <v>1973</v>
      </c>
      <c r="E45" t="s">
        <v>12</v>
      </c>
      <c r="F45" s="15" t="str">
        <f>_xlfn.XLOOKUP($A45,'Vet List'!$A:$A,'Vet List'!I:I,"Not found",0)</f>
        <v>50-59</v>
      </c>
      <c r="G45" s="1">
        <f>_xlfn.XLOOKUP(C45,'Nationals 2023'!E:E,'Nationals 2023'!C:C,0,0)</f>
        <v>0</v>
      </c>
      <c r="H45" s="2">
        <f>_xlfn.XLOOKUP(G45,'Point Tables'!$A:$A,'Point Tables'!B:B,0,0)</f>
        <v>0</v>
      </c>
      <c r="I45" s="6">
        <f>_xlfn.XLOOKUP(C45,'Canada Cup 2'!I:I,'Canada Cup 2'!A:A,0)</f>
        <v>0</v>
      </c>
      <c r="J45" s="2">
        <f>_xlfn.XLOOKUP(I45,'Point Tables'!$A:$A,'Point Tables'!B:B,0,0)</f>
        <v>0</v>
      </c>
      <c r="K45" s="1">
        <f>_xlfn.XLOOKUP(C45,'Canada Cup 1'!I:I,'Canada Cup 1'!A:A,0,0)</f>
        <v>0</v>
      </c>
      <c r="L45" s="2">
        <f>_xlfn.XLOOKUP(K45,'Point Tables'!$A:$A,'Point Tables'!B:B,0,0)</f>
        <v>0</v>
      </c>
      <c r="M45">
        <f>_xlfn.XLOOKUP(C45,'Domestic Ranking'!E:E,'Domestic Ranking'!F:F,0)</f>
        <v>0</v>
      </c>
      <c r="N45" s="2">
        <f>_xlfn.XLOOKUP(M45,'Point Tables'!$A:$A,'Point Tables'!B:B,0,0)</f>
        <v>0</v>
      </c>
      <c r="O45" s="1">
        <f>_xlfn.XLOOKUP(C45,'CANAM Comb'!G:G,'CANAM Comb'!E:E,0)</f>
        <v>0</v>
      </c>
      <c r="P45" s="2">
        <f>_xlfn.XLOOKUP(O45,'Point Tables'!$A:$A,'Point Tables'!C:C,0,0)</f>
        <v>0</v>
      </c>
      <c r="Q45" s="6">
        <f>_xlfn.XLOOKUP(C45,'CANAM Age'!G:G,'CANAM Age'!E:E,0)</f>
        <v>0</v>
      </c>
      <c r="R45" s="2">
        <f>_xlfn.XLOOKUP(Q45,'Point Tables'!$A:$A,'Point Tables'!D:D,0)</f>
        <v>0</v>
      </c>
      <c r="S45" s="3">
        <f>_xlfn.XLOOKUP(C45,'NAC Comb'!G:G,'NAC Comb'!E:E,0,0)</f>
        <v>0</v>
      </c>
      <c r="T45" s="2">
        <f>_xlfn.XLOOKUP(S45,'Point Tables'!$A:$A,'Point Tables'!F:F,0,0)</f>
        <v>0</v>
      </c>
      <c r="U45" s="3">
        <f>_xlfn.XLOOKUP(C45,'NAC Age'!G:G,'NAC Age'!E:E,0,0)</f>
        <v>0</v>
      </c>
      <c r="V45" s="2">
        <f>_xlfn.XLOOKUP(U45,'Point Tables'!$A:$A,'Point Tables'!F:F,0,0)</f>
        <v>0</v>
      </c>
      <c r="W45" s="6">
        <f>_xlfn.XLOOKUP(C45,Worlds!E:E,Worlds!C:C,0,0)</f>
        <v>24</v>
      </c>
      <c r="X45" s="2">
        <f>_xlfn.XLOOKUP(W45,'Point Tables'!$A:$A,'Point Tables'!G:G,0,0)</f>
        <v>40</v>
      </c>
      <c r="Y45" s="5">
        <f>+H45+J45+L45+N45+P45+R45+T45+V45+X45</f>
        <v>40</v>
      </c>
    </row>
    <row r="46" spans="1:25" x14ac:dyDescent="0.3">
      <c r="A46" t="s">
        <v>762</v>
      </c>
      <c r="B46" s="15" t="str">
        <f>_xlfn.XLOOKUP($A46,'Vet List'!A:A,'Vet List'!D:D,"Not found",0)</f>
        <v>Thomas Nguyen</v>
      </c>
      <c r="C46" t="str">
        <f>_xlfn.CONCAT(A46,E46)</f>
        <v>C06-1510MF</v>
      </c>
      <c r="D46" s="15">
        <f>_xlfn.XLOOKUP($A46,'Vet List'!$A:$A,'Vet List'!F:F,"Not found",0)</f>
        <v>1972</v>
      </c>
      <c r="E46" t="s">
        <v>12</v>
      </c>
      <c r="F46" s="15" t="str">
        <f>_xlfn.XLOOKUP($A46,'Vet List'!$A:$A,'Vet List'!I:I,"Not found",0)</f>
        <v>50-59</v>
      </c>
      <c r="G46" s="1">
        <f>_xlfn.XLOOKUP(C46,'Nationals 2023'!E:E,'Nationals 2023'!C:C,0,0)</f>
        <v>0</v>
      </c>
      <c r="H46" s="2">
        <f>_xlfn.XLOOKUP(G46,'Point Tables'!$A:$A,'Point Tables'!B:B,0,0)</f>
        <v>0</v>
      </c>
      <c r="I46" s="6">
        <f>_xlfn.XLOOKUP(C46,'Canada Cup 2'!I:I,'Canada Cup 2'!A:A,0)</f>
        <v>0</v>
      </c>
      <c r="J46" s="2">
        <f>_xlfn.XLOOKUP(I46,'Point Tables'!$A:$A,'Point Tables'!B:B,0,0)</f>
        <v>0</v>
      </c>
      <c r="K46" s="1">
        <f>_xlfn.XLOOKUP(C46,'Canada Cup 1'!I:I,'Canada Cup 1'!A:A,0,0)</f>
        <v>0</v>
      </c>
      <c r="L46" s="2">
        <f>_xlfn.XLOOKUP(K46,'Point Tables'!$A:$A,'Point Tables'!B:B,0,0)</f>
        <v>0</v>
      </c>
      <c r="M46">
        <f>_xlfn.XLOOKUP(C46,'Domestic Ranking'!E:E,'Domestic Ranking'!F:F,0)</f>
        <v>0</v>
      </c>
      <c r="N46" s="2">
        <f>_xlfn.XLOOKUP(M46,'Point Tables'!$A:$A,'Point Tables'!B:B,0,0)</f>
        <v>0</v>
      </c>
      <c r="O46" s="1">
        <f>_xlfn.XLOOKUP(C46,'CANAM Comb'!G:G,'CANAM Comb'!E:E,0)</f>
        <v>0</v>
      </c>
      <c r="P46" s="2">
        <f>_xlfn.XLOOKUP(O46,'Point Tables'!$A:$A,'Point Tables'!C:C,0,0)</f>
        <v>0</v>
      </c>
      <c r="Q46" s="6">
        <f>_xlfn.XLOOKUP(C46,'CANAM Age'!G:G,'CANAM Age'!E:E,0)</f>
        <v>0</v>
      </c>
      <c r="R46" s="2">
        <f>_xlfn.XLOOKUP(Q46,'Point Tables'!$A:$A,'Point Tables'!D:D,0)</f>
        <v>0</v>
      </c>
      <c r="S46" s="3">
        <f>_xlfn.XLOOKUP(C46,'NAC Comb'!G:G,'NAC Comb'!E:E,0,0)</f>
        <v>0</v>
      </c>
      <c r="T46" s="2">
        <f>_xlfn.XLOOKUP(S46,'Point Tables'!$A:$A,'Point Tables'!F:F,0,0)</f>
        <v>0</v>
      </c>
      <c r="U46" s="3">
        <f>_xlfn.XLOOKUP(C46,'NAC Age'!G:G,'NAC Age'!E:E,0,0)</f>
        <v>0</v>
      </c>
      <c r="V46" s="2">
        <f>_xlfn.XLOOKUP(U46,'Point Tables'!$A:$A,'Point Tables'!F:F,0,0)</f>
        <v>0</v>
      </c>
      <c r="W46" s="6">
        <f>_xlfn.XLOOKUP(C46,Worlds!E:E,Worlds!C:C,0,0)</f>
        <v>33</v>
      </c>
      <c r="X46" s="2">
        <f>_xlfn.XLOOKUP(W46,'Point Tables'!$A:$A,'Point Tables'!G:G,0,0)</f>
        <v>20</v>
      </c>
      <c r="Y46" s="5">
        <f>+H46+J46+L46+N46+P46+R46+T46+V46+X46</f>
        <v>20</v>
      </c>
    </row>
    <row r="47" spans="1:25" x14ac:dyDescent="0.3">
      <c r="A47" s="28" t="s">
        <v>1099</v>
      </c>
      <c r="B47" s="15" t="str">
        <f>_xlfn.XLOOKUP($A47,'Vet List'!A:A,'Vet List'!D:D,"Not found",0)</f>
        <v>Jason Robbins</v>
      </c>
      <c r="C47" t="str">
        <f>_xlfn.CONCAT(A47,E47)</f>
        <v>C19-0920MF</v>
      </c>
      <c r="D47" s="15">
        <f>_xlfn.XLOOKUP($A47,'Vet List'!$A:$A,'Vet List'!F:F,"Not found",0)</f>
        <v>1971</v>
      </c>
      <c r="E47" t="s">
        <v>12</v>
      </c>
      <c r="F47" s="15" t="str">
        <f>_xlfn.XLOOKUP($A47,'Vet List'!$A:$A,'Vet List'!I:I,"Not found",0)</f>
        <v>50-59</v>
      </c>
      <c r="G47" s="1">
        <f>_xlfn.XLOOKUP(C47,'Nationals 2023'!E:E,'Nationals 2023'!C:C,0,0)</f>
        <v>0</v>
      </c>
      <c r="H47" s="2">
        <f>_xlfn.XLOOKUP(G47,'Point Tables'!$A:$A,'Point Tables'!B:B,0,0)</f>
        <v>0</v>
      </c>
      <c r="I47" s="6">
        <f>_xlfn.XLOOKUP(C47,'Canada Cup 2'!I:I,'Canada Cup 2'!A:A,0)</f>
        <v>8</v>
      </c>
      <c r="J47" s="2">
        <f>_xlfn.XLOOKUP(I47,'Point Tables'!$A:$A,'Point Tables'!B:B,0,0)</f>
        <v>20</v>
      </c>
      <c r="K47" s="1">
        <f>_xlfn.XLOOKUP(C47,'Canada Cup 1'!I:I,'Canada Cup 1'!A:A,0,0)</f>
        <v>0</v>
      </c>
      <c r="L47" s="2">
        <f>_xlfn.XLOOKUP(K47,'Point Tables'!$A:$A,'Point Tables'!B:B,0,0)</f>
        <v>0</v>
      </c>
      <c r="M47">
        <f>_xlfn.XLOOKUP(C47,'Domestic Ranking'!E:E,'Domestic Ranking'!F:F,0)</f>
        <v>0</v>
      </c>
      <c r="N47" s="2">
        <f>_xlfn.XLOOKUP(M47,'Point Tables'!$A:$A,'Point Tables'!B:B,0,0)</f>
        <v>0</v>
      </c>
      <c r="O47" s="1">
        <f>_xlfn.XLOOKUP(C47,'CANAM Comb'!G:G,'CANAM Comb'!E:E,0)</f>
        <v>0</v>
      </c>
      <c r="P47" s="2">
        <f>_xlfn.XLOOKUP(O47,'Point Tables'!$A:$A,'Point Tables'!C:C,0,0)</f>
        <v>0</v>
      </c>
      <c r="Q47" s="6">
        <f>_xlfn.XLOOKUP(C47,'CANAM Age'!G:G,'CANAM Age'!E:E,0)</f>
        <v>0</v>
      </c>
      <c r="R47" s="2">
        <f>_xlfn.XLOOKUP(Q47,'Point Tables'!$A:$A,'Point Tables'!D:D,0)</f>
        <v>0</v>
      </c>
      <c r="S47" s="3">
        <f>_xlfn.XLOOKUP(C47,'NAC Comb'!G:G,'NAC Comb'!E:E,0,0)</f>
        <v>0</v>
      </c>
      <c r="T47" s="2">
        <f>_xlfn.XLOOKUP(S47,'Point Tables'!$A:$A,'Point Tables'!F:F,0,0)</f>
        <v>0</v>
      </c>
      <c r="U47" s="3">
        <f>_xlfn.XLOOKUP(C47,'NAC Age'!G:G,'NAC Age'!E:E,0,0)</f>
        <v>0</v>
      </c>
      <c r="V47" s="2">
        <f>_xlfn.XLOOKUP(U47,'Point Tables'!$A:$A,'Point Tables'!F:F,0,0)</f>
        <v>0</v>
      </c>
      <c r="W47" s="6">
        <f>_xlfn.XLOOKUP(C47,Worlds!E:E,Worlds!C:C,0,0)</f>
        <v>0</v>
      </c>
      <c r="X47" s="2">
        <f>_xlfn.XLOOKUP(W47,'Point Tables'!$A:$A,'Point Tables'!G:G,0,0)</f>
        <v>0</v>
      </c>
      <c r="Y47" s="5">
        <f>+H47+J47+L47+N47+P47+R47+T47+V47+X47</f>
        <v>20</v>
      </c>
    </row>
    <row r="48" spans="1:25" x14ac:dyDescent="0.3">
      <c r="A48" s="28" t="s">
        <v>1497</v>
      </c>
      <c r="B48" s="15" t="str">
        <f>_xlfn.XLOOKUP($A48,'Vet List'!A:A,'Vet List'!D:D,"Not found",0)</f>
        <v>Gary Matson</v>
      </c>
      <c r="C48" t="str">
        <f>_xlfn.CONCAT(A48,E48)</f>
        <v>C22-7307MF</v>
      </c>
      <c r="D48" s="15">
        <f>_xlfn.XLOOKUP($A48,'Vet List'!$A:$A,'Vet List'!F:F,"Not found",0)</f>
        <v>1970</v>
      </c>
      <c r="E48" t="s">
        <v>12</v>
      </c>
      <c r="F48" s="15" t="str">
        <f>_xlfn.XLOOKUP($A48,'Vet List'!$A:$A,'Vet List'!I:I,"Not found",0)</f>
        <v>50-59</v>
      </c>
      <c r="G48" s="1">
        <f>_xlfn.XLOOKUP(C48,'Nationals 2023'!E:E,'Nationals 2023'!C:C,0,0)</f>
        <v>0</v>
      </c>
      <c r="H48" s="2">
        <f>_xlfn.XLOOKUP(G48,'Point Tables'!$A:$A,'Point Tables'!B:B,0,0)</f>
        <v>0</v>
      </c>
      <c r="I48" s="6">
        <f>_xlfn.XLOOKUP(C48,'Canada Cup 2'!I:I,'Canada Cup 2'!A:A,0)</f>
        <v>10</v>
      </c>
      <c r="J48" s="2">
        <f>_xlfn.XLOOKUP(I48,'Point Tables'!$A:$A,'Point Tables'!B:B,0,0)</f>
        <v>15</v>
      </c>
      <c r="K48" s="1">
        <f>_xlfn.XLOOKUP(C48,'Canada Cup 1'!I:I,'Canada Cup 1'!A:A,0,0)</f>
        <v>0</v>
      </c>
      <c r="L48" s="2">
        <f>_xlfn.XLOOKUP(K48,'Point Tables'!$A:$A,'Point Tables'!B:B,0,0)</f>
        <v>0</v>
      </c>
      <c r="M48">
        <f>_xlfn.XLOOKUP(C48,'Domestic Ranking'!E:E,'Domestic Ranking'!F:F,0)</f>
        <v>0</v>
      </c>
      <c r="N48" s="2">
        <f>_xlfn.XLOOKUP(M48,'Point Tables'!$A:$A,'Point Tables'!B:B,0,0)</f>
        <v>0</v>
      </c>
      <c r="O48" s="1">
        <f>_xlfn.XLOOKUP(C48,'CANAM Comb'!G:G,'CANAM Comb'!E:E,0)</f>
        <v>0</v>
      </c>
      <c r="P48" s="2">
        <f>_xlfn.XLOOKUP(O48,'Point Tables'!$A:$A,'Point Tables'!C:C,0,0)</f>
        <v>0</v>
      </c>
      <c r="Q48" s="6">
        <f>_xlfn.XLOOKUP(C48,'CANAM Age'!G:G,'CANAM Age'!E:E,0)</f>
        <v>0</v>
      </c>
      <c r="R48" s="2">
        <f>_xlfn.XLOOKUP(Q48,'Point Tables'!$A:$A,'Point Tables'!D:D,0)</f>
        <v>0</v>
      </c>
      <c r="S48" s="3">
        <f>_xlfn.XLOOKUP(C48,'NAC Comb'!G:G,'NAC Comb'!E:E,0,0)</f>
        <v>0</v>
      </c>
      <c r="T48" s="2">
        <f>_xlfn.XLOOKUP(S48,'Point Tables'!$A:$A,'Point Tables'!F:F,0,0)</f>
        <v>0</v>
      </c>
      <c r="U48" s="3">
        <f>_xlfn.XLOOKUP(C48,'NAC Age'!G:G,'NAC Age'!E:E,0,0)</f>
        <v>0</v>
      </c>
      <c r="V48" s="2">
        <f>_xlfn.XLOOKUP(U48,'Point Tables'!$A:$A,'Point Tables'!F:F,0,0)</f>
        <v>0</v>
      </c>
      <c r="W48" s="6">
        <f>_xlfn.XLOOKUP(C48,Worlds!E:E,Worlds!C:C,0,0)</f>
        <v>0</v>
      </c>
      <c r="X48" s="2">
        <f>_xlfn.XLOOKUP(W48,'Point Tables'!$A:$A,'Point Tables'!G:G,0,0)</f>
        <v>0</v>
      </c>
      <c r="Y48" s="5">
        <f>+H48+J48+L48+N48+P48+R48+T48+V48+X48</f>
        <v>15</v>
      </c>
    </row>
    <row r="49" spans="1:25" x14ac:dyDescent="0.3">
      <c r="A49" s="28" t="s">
        <v>1543</v>
      </c>
      <c r="B49" s="15" t="str">
        <f>_xlfn.XLOOKUP($A49,'Vet List'!A:A,'Vet List'!D:D,"Not found",0)</f>
        <v>David Saouzanet</v>
      </c>
      <c r="C49" t="str">
        <f>_xlfn.CONCAT(A49,E49)</f>
        <v>C23-9437MF</v>
      </c>
      <c r="D49" s="15">
        <f>_xlfn.XLOOKUP($A49,'Vet List'!$A:$A,'Vet List'!F:F,"Not found",0)</f>
        <v>1967</v>
      </c>
      <c r="E49" t="s">
        <v>12</v>
      </c>
      <c r="F49" s="15" t="str">
        <f>_xlfn.XLOOKUP($A49,'Vet List'!$A:$A,'Vet List'!I:I,"Not found",0)</f>
        <v>50-59</v>
      </c>
      <c r="G49" s="1">
        <f>_xlfn.XLOOKUP(C49,'Nationals 2023'!E:E,'Nationals 2023'!C:C,0,0)</f>
        <v>0</v>
      </c>
      <c r="H49" s="2">
        <f>_xlfn.XLOOKUP(G49,'Point Tables'!$A:$A,'Point Tables'!B:B,0,0)</f>
        <v>0</v>
      </c>
      <c r="I49" s="6">
        <f>_xlfn.XLOOKUP(C49,'Canada Cup 2'!I:I,'Canada Cup 2'!A:A,0)</f>
        <v>12</v>
      </c>
      <c r="J49" s="2">
        <f>_xlfn.XLOOKUP(I49,'Point Tables'!$A:$A,'Point Tables'!B:B,0,0)</f>
        <v>15</v>
      </c>
      <c r="K49" s="1">
        <f>_xlfn.XLOOKUP(C49,'Canada Cup 1'!I:I,'Canada Cup 1'!A:A,0,0)</f>
        <v>0</v>
      </c>
      <c r="L49" s="2">
        <f>_xlfn.XLOOKUP(K49,'Point Tables'!$A:$A,'Point Tables'!B:B,0,0)</f>
        <v>0</v>
      </c>
      <c r="M49">
        <f>_xlfn.XLOOKUP(C49,'Domestic Ranking'!E:E,'Domestic Ranking'!F:F,0)</f>
        <v>0</v>
      </c>
      <c r="N49" s="2">
        <f>_xlfn.XLOOKUP(M49,'Point Tables'!$A:$A,'Point Tables'!B:B,0,0)</f>
        <v>0</v>
      </c>
      <c r="O49" s="1">
        <f>_xlfn.XLOOKUP(C49,'CANAM Comb'!G:G,'CANAM Comb'!E:E,0)</f>
        <v>0</v>
      </c>
      <c r="P49" s="2">
        <f>_xlfn.XLOOKUP(O49,'Point Tables'!$A:$A,'Point Tables'!C:C,0,0)</f>
        <v>0</v>
      </c>
      <c r="Q49" s="6">
        <f>_xlfn.XLOOKUP(C49,'CANAM Age'!G:G,'CANAM Age'!E:E,0)</f>
        <v>0</v>
      </c>
      <c r="R49" s="2">
        <f>_xlfn.XLOOKUP(Q49,'Point Tables'!$A:$A,'Point Tables'!D:D,0)</f>
        <v>0</v>
      </c>
      <c r="S49" s="3">
        <f>_xlfn.XLOOKUP(C49,'NAC Comb'!G:G,'NAC Comb'!E:E,0,0)</f>
        <v>0</v>
      </c>
      <c r="T49" s="2">
        <f>_xlfn.XLOOKUP(S49,'Point Tables'!$A:$A,'Point Tables'!F:F,0,0)</f>
        <v>0</v>
      </c>
      <c r="U49" s="3">
        <f>_xlfn.XLOOKUP(C49,'NAC Age'!G:G,'NAC Age'!E:E,0,0)</f>
        <v>0</v>
      </c>
      <c r="V49" s="2">
        <f>_xlfn.XLOOKUP(U49,'Point Tables'!$A:$A,'Point Tables'!F:F,0,0)</f>
        <v>0</v>
      </c>
      <c r="W49" s="6">
        <f>_xlfn.XLOOKUP(C49,Worlds!E:E,Worlds!C:C,0,0)</f>
        <v>0</v>
      </c>
      <c r="X49" s="2">
        <f>_xlfn.XLOOKUP(W49,'Point Tables'!$A:$A,'Point Tables'!G:G,0,0)</f>
        <v>0</v>
      </c>
      <c r="Y49" s="5">
        <f>+H49+J49+L49+N49+P49+R49+T49+V49+X49</f>
        <v>15</v>
      </c>
    </row>
    <row r="50" spans="1:25" x14ac:dyDescent="0.3">
      <c r="A50" t="s">
        <v>995</v>
      </c>
      <c r="B50" s="15" t="str">
        <f>_xlfn.XLOOKUP($A50,'Vet List'!A:A,'Vet List'!D:D,"Not found",0)</f>
        <v>Evgeny Bozhenko</v>
      </c>
      <c r="C50" t="str">
        <f>_xlfn.CONCAT(A50,E50)</f>
        <v>C12-1254MF</v>
      </c>
      <c r="D50" s="15">
        <f>_xlfn.XLOOKUP($A50,'Vet List'!$A:$A,'Vet List'!F:F,"Not found",0)</f>
        <v>1963</v>
      </c>
      <c r="E50" t="s">
        <v>12</v>
      </c>
      <c r="F50" s="15" t="str">
        <f>_xlfn.XLOOKUP($A50,'Vet List'!$A:$A,'Vet List'!I:I,"Not found",0)</f>
        <v>60-69</v>
      </c>
      <c r="G50" s="1">
        <f>_xlfn.XLOOKUP(C50,'Nationals 2023'!E:E,'Nationals 2023'!C:C,0,0)</f>
        <v>0</v>
      </c>
      <c r="H50" s="2">
        <f>_xlfn.XLOOKUP(G50,'Point Tables'!$A:$A,'Point Tables'!B:B,0,0)</f>
        <v>0</v>
      </c>
      <c r="I50" s="6">
        <f>_xlfn.XLOOKUP(C50,'Canada Cup 2'!I:I,'Canada Cup 2'!A:A,0)</f>
        <v>0</v>
      </c>
      <c r="J50" s="2">
        <f>_xlfn.XLOOKUP(I50,'Point Tables'!$A:$A,'Point Tables'!B:B,0,0)</f>
        <v>0</v>
      </c>
      <c r="K50" s="1">
        <f>_xlfn.XLOOKUP(C50,'Canada Cup 1'!I:I,'Canada Cup 1'!A:A,0,0)</f>
        <v>0</v>
      </c>
      <c r="L50" s="2">
        <f>_xlfn.XLOOKUP(K50,'Point Tables'!$A:$A,'Point Tables'!B:B,0,0)</f>
        <v>0</v>
      </c>
      <c r="M50">
        <f>_xlfn.XLOOKUP(C50,'Domestic Ranking'!E:E,'Domestic Ranking'!F:F,0)</f>
        <v>0</v>
      </c>
      <c r="N50" s="2">
        <f>_xlfn.XLOOKUP(M50,'Point Tables'!$A:$A,'Point Tables'!B:B,0,0)</f>
        <v>0</v>
      </c>
      <c r="O50" s="1">
        <f>_xlfn.XLOOKUP(C50,'CANAM Comb'!G:G,'CANAM Comb'!E:E,0)</f>
        <v>0</v>
      </c>
      <c r="P50" s="2">
        <f>_xlfn.XLOOKUP(O50,'Point Tables'!$A:$A,'Point Tables'!C:C,0,0)</f>
        <v>0</v>
      </c>
      <c r="Q50" s="6">
        <f>_xlfn.XLOOKUP(C50,'CANAM Age'!G:G,'CANAM Age'!E:E,0)</f>
        <v>0</v>
      </c>
      <c r="R50" s="2">
        <f>_xlfn.XLOOKUP(Q50,'Point Tables'!$A:$A,'Point Tables'!D:D,0)</f>
        <v>0</v>
      </c>
      <c r="S50" s="3">
        <f>_xlfn.XLOOKUP(C50,'NAC Comb'!G:G,'NAC Comb'!E:E,0,0)</f>
        <v>0</v>
      </c>
      <c r="T50" s="2">
        <f>_xlfn.XLOOKUP(S50,'Point Tables'!$A:$A,'Point Tables'!F:F,0,0)</f>
        <v>0</v>
      </c>
      <c r="U50" s="3">
        <f>_xlfn.XLOOKUP(C50,'NAC Age'!G:G,'NAC Age'!E:E,0,0)</f>
        <v>0</v>
      </c>
      <c r="V50" s="2">
        <f>_xlfn.XLOOKUP(U50,'Point Tables'!$A:$A,'Point Tables'!F:F,0,0)</f>
        <v>0</v>
      </c>
      <c r="W50" s="6">
        <f>_xlfn.XLOOKUP(C50,Worlds!E:E,Worlds!C:C,0,0)</f>
        <v>15</v>
      </c>
      <c r="X50" s="2">
        <f>_xlfn.XLOOKUP(W50,'Point Tables'!$A:$A,'Point Tables'!G:G,0,0)</f>
        <v>60</v>
      </c>
      <c r="Y50" s="5">
        <f>+H50+J50+L50+N50+P50+R50+T50+V50+X50</f>
        <v>60</v>
      </c>
    </row>
    <row r="51" spans="1:25" x14ac:dyDescent="0.3">
      <c r="A51" t="s">
        <v>966</v>
      </c>
      <c r="B51" s="15" t="str">
        <f>_xlfn.XLOOKUP($A51,'Vet List'!A:A,'Vet List'!D:D,"Not found",0)</f>
        <v>Wilson Ng</v>
      </c>
      <c r="C51" t="str">
        <f>_xlfn.CONCAT(A51,E51)</f>
        <v>C17-0216MF</v>
      </c>
      <c r="D51" s="15">
        <f>_xlfn.XLOOKUP($A51,'Vet List'!$A:$A,'Vet List'!F:F,"Not found",0)</f>
        <v>1959</v>
      </c>
      <c r="E51" t="s">
        <v>12</v>
      </c>
      <c r="F51" s="15" t="str">
        <f>_xlfn.XLOOKUP($A51,'Vet List'!$A:$A,'Vet List'!I:I,"Not found",0)</f>
        <v>60-69</v>
      </c>
      <c r="G51" s="1">
        <f>_xlfn.XLOOKUP(C51,'Nationals 2023'!E:E,'Nationals 2023'!C:C,0,0)</f>
        <v>0</v>
      </c>
      <c r="H51" s="2">
        <f>_xlfn.XLOOKUP(G51,'Point Tables'!$A:$A,'Point Tables'!B:B,0,0)</f>
        <v>0</v>
      </c>
      <c r="I51" s="6">
        <f>_xlfn.XLOOKUP(C51,'Canada Cup 2'!I:I,'Canada Cup 2'!A:A,0)</f>
        <v>11</v>
      </c>
      <c r="J51" s="2">
        <f>_xlfn.XLOOKUP(I51,'Point Tables'!$A:$A,'Point Tables'!B:B,0,0)</f>
        <v>15</v>
      </c>
      <c r="K51" s="1">
        <f>_xlfn.XLOOKUP(C51,'Canada Cup 1'!I:I,'Canada Cup 1'!A:A,0,0)</f>
        <v>0</v>
      </c>
      <c r="L51" s="2">
        <f>_xlfn.XLOOKUP(K51,'Point Tables'!$A:$A,'Point Tables'!B:B,0,0)</f>
        <v>0</v>
      </c>
      <c r="M51">
        <f>_xlfn.XLOOKUP(C51,'Domestic Ranking'!E:E,'Domestic Ranking'!F:F,0)</f>
        <v>0</v>
      </c>
      <c r="N51" s="2">
        <f>_xlfn.XLOOKUP(M51,'Point Tables'!$A:$A,'Point Tables'!B:B,0,0)</f>
        <v>0</v>
      </c>
      <c r="O51" s="1">
        <f>_xlfn.XLOOKUP(C51,'CANAM Comb'!G:G,'CANAM Comb'!E:E,0)</f>
        <v>0</v>
      </c>
      <c r="P51" s="2">
        <f>_xlfn.XLOOKUP(O51,'Point Tables'!$A:$A,'Point Tables'!C:C,0,0)</f>
        <v>0</v>
      </c>
      <c r="Q51" s="6">
        <f>_xlfn.XLOOKUP(C51,'CANAM Age'!G:G,'CANAM Age'!E:E,0)</f>
        <v>0</v>
      </c>
      <c r="R51" s="2">
        <f>_xlfn.XLOOKUP(Q51,'Point Tables'!$A:$A,'Point Tables'!D:D,0)</f>
        <v>0</v>
      </c>
      <c r="S51" s="3">
        <f>_xlfn.XLOOKUP(C51,'NAC Comb'!G:G,'NAC Comb'!E:E,0,0)</f>
        <v>0</v>
      </c>
      <c r="T51" s="2">
        <f>_xlfn.XLOOKUP(S51,'Point Tables'!$A:$A,'Point Tables'!F:F,0,0)</f>
        <v>0</v>
      </c>
      <c r="U51" s="3">
        <f>_xlfn.XLOOKUP(C51,'NAC Age'!G:G,'NAC Age'!E:E,0,0)</f>
        <v>0</v>
      </c>
      <c r="V51" s="2">
        <f>_xlfn.XLOOKUP(U51,'Point Tables'!$A:$A,'Point Tables'!F:F,0,0)</f>
        <v>0</v>
      </c>
      <c r="W51" s="6">
        <f>_xlfn.XLOOKUP(C51,Worlds!E:E,Worlds!C:C,0,0)</f>
        <v>38</v>
      </c>
      <c r="X51" s="2">
        <f>_xlfn.XLOOKUP(W51,'Point Tables'!$A:$A,'Point Tables'!G:G,0,0)</f>
        <v>20</v>
      </c>
      <c r="Y51" s="5">
        <f>+H51+J51+L51+N51+P51+R51+T51+V51+X51</f>
        <v>35</v>
      </c>
    </row>
    <row r="52" spans="1:25" x14ac:dyDescent="0.3">
      <c r="A52" s="28" t="s">
        <v>966</v>
      </c>
      <c r="B52" s="15" t="str">
        <f>_xlfn.XLOOKUP($A52,'Vet List'!A:A,'Vet List'!D:D,"Not found",0)</f>
        <v>Wilson Ng</v>
      </c>
      <c r="C52" t="str">
        <f>_xlfn.CONCAT(A52,E52)</f>
        <v>C17-0216MF</v>
      </c>
      <c r="D52" s="15">
        <f>_xlfn.XLOOKUP($A52,'Vet List'!$A:$A,'Vet List'!F:F,"Not found",0)</f>
        <v>1959</v>
      </c>
      <c r="E52" t="s">
        <v>12</v>
      </c>
      <c r="F52" s="15" t="str">
        <f>_xlfn.XLOOKUP($A52,'Vet List'!$A:$A,'Vet List'!I:I,"Not found",0)</f>
        <v>60-69</v>
      </c>
      <c r="G52" s="1">
        <f>_xlfn.XLOOKUP(C52,'Nationals 2023'!E:E,'Nationals 2023'!C:C,0,0)</f>
        <v>0</v>
      </c>
      <c r="H52" s="2">
        <f>_xlfn.XLOOKUP(G52,'Point Tables'!$A:$A,'Point Tables'!B:B,0,0)</f>
        <v>0</v>
      </c>
      <c r="I52" s="6">
        <f>_xlfn.XLOOKUP(C52,'Canada Cup 2'!I:I,'Canada Cup 2'!A:A,0)</f>
        <v>11</v>
      </c>
      <c r="J52" s="2">
        <f>_xlfn.XLOOKUP(I52,'Point Tables'!$A:$A,'Point Tables'!B:B,0,0)</f>
        <v>15</v>
      </c>
      <c r="K52" s="1">
        <f>_xlfn.XLOOKUP(C52,'Canada Cup 1'!I:I,'Canada Cup 1'!A:A,0,0)</f>
        <v>0</v>
      </c>
      <c r="L52" s="2">
        <f>_xlfn.XLOOKUP(K52,'Point Tables'!$A:$A,'Point Tables'!B:B,0,0)</f>
        <v>0</v>
      </c>
      <c r="M52">
        <f>_xlfn.XLOOKUP(C52,'Domestic Ranking'!E:E,'Domestic Ranking'!F:F,0)</f>
        <v>0</v>
      </c>
      <c r="N52" s="2">
        <f>_xlfn.XLOOKUP(M52,'Point Tables'!$A:$A,'Point Tables'!B:B,0,0)</f>
        <v>0</v>
      </c>
      <c r="O52" s="1">
        <f>_xlfn.XLOOKUP(C52,'CANAM Comb'!G:G,'CANAM Comb'!E:E,0)</f>
        <v>0</v>
      </c>
      <c r="P52" s="2">
        <f>_xlfn.XLOOKUP(O52,'Point Tables'!$A:$A,'Point Tables'!C:C,0,0)</f>
        <v>0</v>
      </c>
      <c r="Q52" s="6">
        <f>_xlfn.XLOOKUP(C52,'CANAM Age'!G:G,'CANAM Age'!E:E,0)</f>
        <v>0</v>
      </c>
      <c r="R52" s="2">
        <f>_xlfn.XLOOKUP(Q52,'Point Tables'!$A:$A,'Point Tables'!D:D,0)</f>
        <v>0</v>
      </c>
      <c r="S52" s="3">
        <f>_xlfn.XLOOKUP(C52,'NAC Comb'!G:G,'NAC Comb'!E:E,0,0)</f>
        <v>0</v>
      </c>
      <c r="T52" s="2">
        <f>_xlfn.XLOOKUP(S52,'Point Tables'!$A:$A,'Point Tables'!F:F,0,0)</f>
        <v>0</v>
      </c>
      <c r="U52" s="3">
        <f>_xlfn.XLOOKUP(C52,'NAC Age'!G:G,'NAC Age'!E:E,0,0)</f>
        <v>0</v>
      </c>
      <c r="V52" s="2">
        <f>_xlfn.XLOOKUP(U52,'Point Tables'!$A:$A,'Point Tables'!F:F,0,0)</f>
        <v>0</v>
      </c>
      <c r="W52" s="6">
        <f>_xlfn.XLOOKUP(C52,Worlds!E:E,Worlds!C:C,0,0)</f>
        <v>38</v>
      </c>
      <c r="X52" s="2">
        <f>_xlfn.XLOOKUP(W52,'Point Tables'!$A:$A,'Point Tables'!G:G,0,0)</f>
        <v>20</v>
      </c>
      <c r="Y52" s="5">
        <f>+H52+J52+L52+N52+P52+R52+T52+V52+X52</f>
        <v>35</v>
      </c>
    </row>
    <row r="53" spans="1:25" x14ac:dyDescent="0.3">
      <c r="A53" t="s">
        <v>1007</v>
      </c>
      <c r="B53" s="15" t="str">
        <f>_xlfn.XLOOKUP($A53,'Vet List'!A:A,'Vet List'!D:D,"Not found",0)</f>
        <v>Brent Turkvan</v>
      </c>
      <c r="C53" t="str">
        <f>_xlfn.CONCAT(A53,E53)</f>
        <v>C08-0140MF</v>
      </c>
      <c r="D53" s="15">
        <f>_xlfn.XLOOKUP($A53,'Vet List'!$A:$A,'Vet List'!F:F,"Not found",0)</f>
        <v>1963</v>
      </c>
      <c r="E53" t="s">
        <v>12</v>
      </c>
      <c r="F53" s="15" t="str">
        <f>_xlfn.XLOOKUP($A53,'Vet List'!$A:$A,'Vet List'!I:I,"Not found",0)</f>
        <v>60-69</v>
      </c>
      <c r="G53" s="1">
        <f>_xlfn.XLOOKUP(C53,'Nationals 2023'!E:E,'Nationals 2023'!C:C,0,0)</f>
        <v>0</v>
      </c>
      <c r="H53" s="2">
        <f>_xlfn.XLOOKUP(G53,'Point Tables'!$A:$A,'Point Tables'!B:B,0,0)</f>
        <v>0</v>
      </c>
      <c r="I53" s="6">
        <f>_xlfn.XLOOKUP(C53,'Canada Cup 2'!I:I,'Canada Cup 2'!A:A,0)</f>
        <v>0</v>
      </c>
      <c r="J53" s="2">
        <f>_xlfn.XLOOKUP(I53,'Point Tables'!$A:$A,'Point Tables'!B:B,0,0)</f>
        <v>0</v>
      </c>
      <c r="K53" s="1">
        <f>_xlfn.XLOOKUP(C53,'Canada Cup 1'!I:I,'Canada Cup 1'!A:A,0,0)</f>
        <v>0</v>
      </c>
      <c r="L53" s="2">
        <f>_xlfn.XLOOKUP(K53,'Point Tables'!$A:$A,'Point Tables'!B:B,0,0)</f>
        <v>0</v>
      </c>
      <c r="M53">
        <f>_xlfn.XLOOKUP(C53,'Domestic Ranking'!E:E,'Domestic Ranking'!F:F,0)</f>
        <v>0</v>
      </c>
      <c r="N53" s="2">
        <f>_xlfn.XLOOKUP(M53,'Point Tables'!$A:$A,'Point Tables'!B:B,0,0)</f>
        <v>0</v>
      </c>
      <c r="O53" s="1">
        <f>_xlfn.XLOOKUP(C53,'CANAM Comb'!G:G,'CANAM Comb'!E:E,0)</f>
        <v>0</v>
      </c>
      <c r="P53" s="2">
        <f>_xlfn.XLOOKUP(O53,'Point Tables'!$A:$A,'Point Tables'!C:C,0,0)</f>
        <v>0</v>
      </c>
      <c r="Q53" s="6">
        <f>_xlfn.XLOOKUP(C53,'CANAM Age'!G:G,'CANAM Age'!E:E,0)</f>
        <v>0</v>
      </c>
      <c r="R53" s="2">
        <f>_xlfn.XLOOKUP(Q53,'Point Tables'!$A:$A,'Point Tables'!D:D,0)</f>
        <v>0</v>
      </c>
      <c r="S53" s="3">
        <f>_xlfn.XLOOKUP(C53,'NAC Comb'!G:G,'NAC Comb'!E:E,0,0)</f>
        <v>0</v>
      </c>
      <c r="T53" s="2">
        <f>_xlfn.XLOOKUP(S53,'Point Tables'!$A:$A,'Point Tables'!F:F,0,0)</f>
        <v>0</v>
      </c>
      <c r="U53" s="3">
        <f>_xlfn.XLOOKUP(C53,'NAC Age'!G:G,'NAC Age'!E:E,0,0)</f>
        <v>0</v>
      </c>
      <c r="V53" s="2">
        <f>_xlfn.XLOOKUP(U53,'Point Tables'!$A:$A,'Point Tables'!F:F,0,0)</f>
        <v>0</v>
      </c>
      <c r="W53" s="6">
        <f>_xlfn.XLOOKUP(C53,Worlds!E:E,Worlds!C:C,0,0)</f>
        <v>34</v>
      </c>
      <c r="X53" s="2">
        <f>_xlfn.XLOOKUP(W53,'Point Tables'!$A:$A,'Point Tables'!G:G,0,0)</f>
        <v>20</v>
      </c>
      <c r="Y53" s="5">
        <f>+H53+J53+L53+N53+P53+R53+T53+V53+X53</f>
        <v>20</v>
      </c>
    </row>
    <row r="54" spans="1:25" x14ac:dyDescent="0.3">
      <c r="A54" t="s">
        <v>147</v>
      </c>
      <c r="B54" s="15" t="str">
        <f>_xlfn.XLOOKUP($A54,'Vet List'!A:A,'Vet List'!D:D,"Not found",0)</f>
        <v>Denis Dion</v>
      </c>
      <c r="C54" t="str">
        <f>_xlfn.CONCAT(A54,E54)</f>
        <v>C06-0787MF</v>
      </c>
      <c r="D54" s="15">
        <f>_xlfn.XLOOKUP($A54,'Vet List'!$A:$A,'Vet List'!F:F,"Not found",0)</f>
        <v>1960</v>
      </c>
      <c r="E54" t="s">
        <v>12</v>
      </c>
      <c r="F54" s="15" t="str">
        <f>_xlfn.XLOOKUP($A54,'Vet List'!$A:$A,'Vet List'!I:I,"Not found",0)</f>
        <v>60-69</v>
      </c>
      <c r="G54" s="1">
        <f>_xlfn.XLOOKUP(C54,'Nationals 2023'!E:E,'Nationals 2023'!C:C,0,0)</f>
        <v>0</v>
      </c>
      <c r="H54" s="2">
        <f>_xlfn.XLOOKUP(G54,'Point Tables'!$A:$A,'Point Tables'!B:B,0,0)</f>
        <v>0</v>
      </c>
      <c r="I54" s="6">
        <f>_xlfn.XLOOKUP(C54,'Canada Cup 2'!I:I,'Canada Cup 2'!A:A,0)</f>
        <v>0</v>
      </c>
      <c r="J54" s="2">
        <f>_xlfn.XLOOKUP(I54,'Point Tables'!$A:$A,'Point Tables'!B:B,0,0)</f>
        <v>0</v>
      </c>
      <c r="K54" s="1">
        <f>_xlfn.XLOOKUP(C54,'Canada Cup 1'!I:I,'Canada Cup 1'!A:A,0,0)</f>
        <v>0</v>
      </c>
      <c r="L54" s="2">
        <f>_xlfn.XLOOKUP(K54,'Point Tables'!$A:$A,'Point Tables'!B:B,0,0)</f>
        <v>0</v>
      </c>
      <c r="M54">
        <f>_xlfn.XLOOKUP(C54,'Domestic Ranking'!E:E,'Domestic Ranking'!F:F,0)</f>
        <v>0</v>
      </c>
      <c r="N54" s="2">
        <f>_xlfn.XLOOKUP(M54,'Point Tables'!$A:$A,'Point Tables'!B:B,0,0)</f>
        <v>0</v>
      </c>
      <c r="O54" s="1">
        <f>_xlfn.XLOOKUP(C54,'CANAM Comb'!G:G,'CANAM Comb'!E:E,0)</f>
        <v>0</v>
      </c>
      <c r="P54" s="2">
        <f>_xlfn.XLOOKUP(O54,'Point Tables'!$A:$A,'Point Tables'!C:C,0,0)</f>
        <v>0</v>
      </c>
      <c r="Q54" s="6">
        <f>_xlfn.XLOOKUP(C54,'CANAM Age'!G:G,'CANAM Age'!E:E,0)</f>
        <v>0</v>
      </c>
      <c r="R54" s="2">
        <f>_xlfn.XLOOKUP(Q54,'Point Tables'!$A:$A,'Point Tables'!D:D,0)</f>
        <v>0</v>
      </c>
      <c r="S54" s="3">
        <f>_xlfn.XLOOKUP(C54,'NAC Comb'!G:G,'NAC Comb'!E:E,0,0)</f>
        <v>0</v>
      </c>
      <c r="T54" s="2">
        <f>_xlfn.XLOOKUP(S54,'Point Tables'!$A:$A,'Point Tables'!F:F,0,0)</f>
        <v>0</v>
      </c>
      <c r="U54" s="3">
        <f>_xlfn.XLOOKUP(C54,'NAC Age'!G:G,'NAC Age'!E:E,0,0)</f>
        <v>0</v>
      </c>
      <c r="V54" s="2">
        <f>_xlfn.XLOOKUP(U54,'Point Tables'!$A:$A,'Point Tables'!F:F,0,0)</f>
        <v>0</v>
      </c>
      <c r="W54" s="6">
        <f>_xlfn.XLOOKUP(C54,Worlds!E:E,Worlds!C:C,0,0)</f>
        <v>39</v>
      </c>
      <c r="X54" s="2">
        <f>_xlfn.XLOOKUP(W54,'Point Tables'!$A:$A,'Point Tables'!G:G,0,0)</f>
        <v>20</v>
      </c>
      <c r="Y54" s="5">
        <f>+H54+J54+L54+N54+P54+R54+T54+V54+X54</f>
        <v>20</v>
      </c>
    </row>
    <row r="55" spans="1:25" x14ac:dyDescent="0.3">
      <c r="A55" t="s">
        <v>91</v>
      </c>
      <c r="B55" s="15" t="str">
        <f>_xlfn.XLOOKUP($A55,'Vet List'!A:A,'Vet List'!D:D,"Not found",0)</f>
        <v>Elie Newman</v>
      </c>
      <c r="C55" t="str">
        <f>_xlfn.CONCAT(A55,E55)</f>
        <v>C06-4495MF</v>
      </c>
      <c r="D55" s="15">
        <f>_xlfn.XLOOKUP($A55,'Vet List'!$A:$A,'Vet List'!F:F,"Not found",0)</f>
        <v>1951</v>
      </c>
      <c r="E55" t="s">
        <v>12</v>
      </c>
      <c r="F55" s="15" t="str">
        <f>_xlfn.XLOOKUP($A55,'Vet List'!$A:$A,'Vet List'!I:I,"Not found",0)</f>
        <v>70+</v>
      </c>
      <c r="G55" s="1">
        <f>_xlfn.XLOOKUP(C55,'Nationals 2023'!E:E,'Nationals 2023'!C:C,0,0)</f>
        <v>0</v>
      </c>
      <c r="H55" s="2">
        <f>_xlfn.XLOOKUP(G55,'Point Tables'!$A:$A,'Point Tables'!B:B,0,0)</f>
        <v>0</v>
      </c>
      <c r="I55" s="6">
        <f>_xlfn.XLOOKUP(C55,'Canada Cup 2'!I:I,'Canada Cup 2'!A:A,0)</f>
        <v>0</v>
      </c>
      <c r="J55" s="2">
        <f>_xlfn.XLOOKUP(I55,'Point Tables'!$A:$A,'Point Tables'!B:B,0,0)</f>
        <v>0</v>
      </c>
      <c r="K55" s="1">
        <f>_xlfn.XLOOKUP(C55,'Canada Cup 1'!I:I,'Canada Cup 1'!A:A,0,0)</f>
        <v>0</v>
      </c>
      <c r="L55" s="2">
        <f>_xlfn.XLOOKUP(K55,'Point Tables'!$A:$A,'Point Tables'!B:B,0,0)</f>
        <v>0</v>
      </c>
      <c r="M55">
        <f>_xlfn.XLOOKUP(C55,'Domestic Ranking'!E:E,'Domestic Ranking'!F:F,0)</f>
        <v>0</v>
      </c>
      <c r="N55" s="2">
        <f>_xlfn.XLOOKUP(M55,'Point Tables'!$A:$A,'Point Tables'!B:B,0,0)</f>
        <v>0</v>
      </c>
      <c r="O55" s="1">
        <f>_xlfn.XLOOKUP(C55,'CANAM Comb'!G:G,'CANAM Comb'!E:E,0)</f>
        <v>0</v>
      </c>
      <c r="P55" s="2">
        <f>_xlfn.XLOOKUP(O55,'Point Tables'!$A:$A,'Point Tables'!C:C,0,0)</f>
        <v>0</v>
      </c>
      <c r="Q55" s="6">
        <f>_xlfn.XLOOKUP(C55,'CANAM Age'!G:G,'CANAM Age'!E:E,0)</f>
        <v>0</v>
      </c>
      <c r="R55" s="2">
        <f>_xlfn.XLOOKUP(Q55,'Point Tables'!$A:$A,'Point Tables'!D:D,0)</f>
        <v>0</v>
      </c>
      <c r="S55" s="3">
        <f>_xlfn.XLOOKUP(C55,'NAC Comb'!G:G,'NAC Comb'!E:E,0,0)</f>
        <v>0</v>
      </c>
      <c r="T55" s="2">
        <f>_xlfn.XLOOKUP(S55,'Point Tables'!$A:$A,'Point Tables'!F:F,0,0)</f>
        <v>0</v>
      </c>
      <c r="U55" s="3">
        <f>_xlfn.XLOOKUP(C55,'NAC Age'!G:G,'NAC Age'!E:E,0,0)</f>
        <v>0</v>
      </c>
      <c r="V55" s="2">
        <f>_xlfn.XLOOKUP(U55,'Point Tables'!$A:$A,'Point Tables'!F:F,0,0)</f>
        <v>0</v>
      </c>
      <c r="W55" s="6">
        <f>_xlfn.XLOOKUP(C55,Worlds!E:E,Worlds!C:C,0,0)</f>
        <v>14</v>
      </c>
      <c r="X55" s="2">
        <f>_xlfn.XLOOKUP(W55,'Point Tables'!$A:$A,'Point Tables'!G:G,0,0)</f>
        <v>60</v>
      </c>
      <c r="Y55" s="5">
        <f>+H55+J55+L55+N55+P55+R55+T55+V55+X55</f>
        <v>60</v>
      </c>
    </row>
    <row r="56" spans="1:25" x14ac:dyDescent="0.3">
      <c r="A56" t="s">
        <v>38</v>
      </c>
      <c r="B56" s="15" t="str">
        <f>_xlfn.XLOOKUP($A56,'Vet List'!A:A,'Vet List'!D:D,"Not found",0)</f>
        <v>Mark Ballard</v>
      </c>
      <c r="C56" t="str">
        <f>_xlfn.CONCAT(A56,E56)</f>
        <v>C06-0308MF</v>
      </c>
      <c r="D56" s="15">
        <f>_xlfn.XLOOKUP($A56,'Vet List'!$A:$A,'Vet List'!F:F,"Not found",0)</f>
        <v>1953</v>
      </c>
      <c r="E56" t="s">
        <v>12</v>
      </c>
      <c r="F56" s="15" t="str">
        <f>_xlfn.XLOOKUP($A56,'Vet List'!$A:$A,'Vet List'!I:I,"Not found",0)</f>
        <v>70+</v>
      </c>
      <c r="G56" s="1">
        <f>_xlfn.XLOOKUP(C56,'Nationals 2023'!E:E,'Nationals 2023'!C:C,0,0)</f>
        <v>0</v>
      </c>
      <c r="H56" s="2">
        <f>_xlfn.XLOOKUP(G56,'Point Tables'!$A:$A,'Point Tables'!B:B,0,0)</f>
        <v>0</v>
      </c>
      <c r="I56" s="6">
        <f>_xlfn.XLOOKUP(C56,'Canada Cup 2'!I:I,'Canada Cup 2'!A:A,0)</f>
        <v>0</v>
      </c>
      <c r="J56" s="2">
        <f>_xlfn.XLOOKUP(I56,'Point Tables'!$A:$A,'Point Tables'!B:B,0,0)</f>
        <v>0</v>
      </c>
      <c r="K56" s="1">
        <f>_xlfn.XLOOKUP(C56,'Canada Cup 1'!I:I,'Canada Cup 1'!A:A,0,0)</f>
        <v>0</v>
      </c>
      <c r="L56" s="2">
        <f>_xlfn.XLOOKUP(K56,'Point Tables'!$A:$A,'Point Tables'!B:B,0,0)</f>
        <v>0</v>
      </c>
      <c r="M56">
        <f>_xlfn.XLOOKUP(C56,'Domestic Ranking'!E:E,'Domestic Ranking'!F:F,0)</f>
        <v>0</v>
      </c>
      <c r="N56" s="2">
        <f>_xlfn.XLOOKUP(M56,'Point Tables'!$A:$A,'Point Tables'!B:B,0,0)</f>
        <v>0</v>
      </c>
      <c r="O56" s="1">
        <f>_xlfn.XLOOKUP(C56,'CANAM Comb'!G:G,'CANAM Comb'!E:E,0)</f>
        <v>0</v>
      </c>
      <c r="P56" s="2">
        <f>_xlfn.XLOOKUP(O56,'Point Tables'!$A:$A,'Point Tables'!C:C,0,0)</f>
        <v>0</v>
      </c>
      <c r="Q56" s="6">
        <f>_xlfn.XLOOKUP(C56,'CANAM Age'!G:G,'CANAM Age'!E:E,0)</f>
        <v>0</v>
      </c>
      <c r="R56" s="2">
        <f>_xlfn.XLOOKUP(Q56,'Point Tables'!$A:$A,'Point Tables'!D:D,0)</f>
        <v>0</v>
      </c>
      <c r="S56" s="3">
        <f>_xlfn.XLOOKUP(C56,'NAC Comb'!G:G,'NAC Comb'!E:E,0,0)</f>
        <v>0</v>
      </c>
      <c r="T56" s="2">
        <f>_xlfn.XLOOKUP(S56,'Point Tables'!$A:$A,'Point Tables'!F:F,0,0)</f>
        <v>0</v>
      </c>
      <c r="U56" s="3">
        <f>_xlfn.XLOOKUP(C56,'NAC Age'!G:G,'NAC Age'!E:E,0,0)</f>
        <v>0</v>
      </c>
      <c r="V56" s="2">
        <f>_xlfn.XLOOKUP(U56,'Point Tables'!$A:$A,'Point Tables'!F:F,0,0)</f>
        <v>0</v>
      </c>
      <c r="W56" s="6">
        <f>_xlfn.XLOOKUP(C56,Worlds!E:E,Worlds!C:C,0,0)</f>
        <v>20</v>
      </c>
      <c r="X56" s="2">
        <f>_xlfn.XLOOKUP(W56,'Point Tables'!$A:$A,'Point Tables'!G:G,0,0)</f>
        <v>40</v>
      </c>
      <c r="Y56" s="5">
        <f>+H56+J56+L56+N56+P56+R56+T56+V56+X56</f>
        <v>40</v>
      </c>
    </row>
    <row r="57" spans="1:25" x14ac:dyDescent="0.3">
      <c r="A57" t="s">
        <v>81</v>
      </c>
      <c r="B57" s="15" t="str">
        <f>_xlfn.XLOOKUP($A57,'Vet List'!A:A,'Vet List'!D:D,"Not found",0)</f>
        <v>Fritz Kristbergs</v>
      </c>
      <c r="C57" t="str">
        <f>_xlfn.CONCAT(A57,E57)</f>
        <v>C11-1863MF</v>
      </c>
      <c r="D57" s="15">
        <f>_xlfn.XLOOKUP($A57,'Vet List'!$A:$A,'Vet List'!F:F,"Not found",0)</f>
        <v>1945</v>
      </c>
      <c r="E57" t="s">
        <v>12</v>
      </c>
      <c r="F57" s="15" t="str">
        <f>_xlfn.XLOOKUP($A57,'Vet List'!$A:$A,'Vet List'!I:I,"Not found",0)</f>
        <v>70+</v>
      </c>
      <c r="G57" s="1">
        <f>_xlfn.XLOOKUP(C57,'Nationals 2023'!E:E,'Nationals 2023'!C:C,0,0)</f>
        <v>0</v>
      </c>
      <c r="H57" s="2">
        <f>_xlfn.XLOOKUP(G57,'Point Tables'!$A:$A,'Point Tables'!B:B,0,0)</f>
        <v>0</v>
      </c>
      <c r="I57" s="6">
        <f>_xlfn.XLOOKUP(C57,'Canada Cup 2'!I:I,'Canada Cup 2'!A:A,0)</f>
        <v>0</v>
      </c>
      <c r="J57" s="2">
        <f>_xlfn.XLOOKUP(I57,'Point Tables'!$A:$A,'Point Tables'!B:B,0,0)</f>
        <v>0</v>
      </c>
      <c r="K57" s="1">
        <f>_xlfn.XLOOKUP(C57,'Canada Cup 1'!I:I,'Canada Cup 1'!A:A,0,0)</f>
        <v>0</v>
      </c>
      <c r="L57" s="2">
        <f>_xlfn.XLOOKUP(K57,'Point Tables'!$A:$A,'Point Tables'!B:B,0,0)</f>
        <v>0</v>
      </c>
      <c r="M57">
        <f>_xlfn.XLOOKUP(C57,'Domestic Ranking'!E:E,'Domestic Ranking'!F:F,0)</f>
        <v>0</v>
      </c>
      <c r="N57" s="2">
        <f>_xlfn.XLOOKUP(M57,'Point Tables'!$A:$A,'Point Tables'!B:B,0,0)</f>
        <v>0</v>
      </c>
      <c r="O57" s="1">
        <f>_xlfn.XLOOKUP(C57,'CANAM Comb'!G:G,'CANAM Comb'!E:E,0)</f>
        <v>0</v>
      </c>
      <c r="P57" s="2">
        <f>_xlfn.XLOOKUP(O57,'Point Tables'!$A:$A,'Point Tables'!C:C,0,0)</f>
        <v>0</v>
      </c>
      <c r="Q57" s="6">
        <f>_xlfn.XLOOKUP(C57,'CANAM Age'!G:G,'CANAM Age'!E:E,0)</f>
        <v>0</v>
      </c>
      <c r="R57" s="2">
        <f>_xlfn.XLOOKUP(Q57,'Point Tables'!$A:$A,'Point Tables'!D:D,0)</f>
        <v>0</v>
      </c>
      <c r="S57" s="3">
        <f>_xlfn.XLOOKUP(C57,'NAC Comb'!G:G,'NAC Comb'!E:E,0,0)</f>
        <v>0</v>
      </c>
      <c r="T57" s="2">
        <f>_xlfn.XLOOKUP(S57,'Point Tables'!$A:$A,'Point Tables'!F:F,0,0)</f>
        <v>0</v>
      </c>
      <c r="U57" s="3">
        <f>_xlfn.XLOOKUP(C57,'NAC Age'!G:G,'NAC Age'!E:E,0,0)</f>
        <v>0</v>
      </c>
      <c r="V57" s="2">
        <f>_xlfn.XLOOKUP(U57,'Point Tables'!$A:$A,'Point Tables'!F:F,0,0)</f>
        <v>0</v>
      </c>
      <c r="W57" s="6">
        <f>_xlfn.XLOOKUP(C57,Worlds!E:E,Worlds!C:C,0,0)</f>
        <v>30</v>
      </c>
      <c r="X57" s="2">
        <f>_xlfn.XLOOKUP(W57,'Point Tables'!$A:$A,'Point Tables'!G:G,0,0)</f>
        <v>40</v>
      </c>
      <c r="Y57" s="5">
        <f>+H57+J57+L57+N57+P57+R57+T57+V57+X57</f>
        <v>40</v>
      </c>
    </row>
    <row r="58" spans="1:25" x14ac:dyDescent="0.3">
      <c r="A58" s="28" t="s">
        <v>1364</v>
      </c>
      <c r="B58" s="15" t="str">
        <f>_xlfn.XLOOKUP($A58,'Vet List'!A:A,'Vet List'!D:D,"Not found",0)</f>
        <v>Rick Davis</v>
      </c>
      <c r="C58" t="str">
        <f>_xlfn.CONCAT(A58,E58)</f>
        <v>C22-7188MF</v>
      </c>
      <c r="D58" s="15">
        <f>_xlfn.XLOOKUP($A58,'Vet List'!$A:$A,'Vet List'!F:F,"Not found",0)</f>
        <v>1949</v>
      </c>
      <c r="E58" t="s">
        <v>12</v>
      </c>
      <c r="F58" s="15" t="str">
        <f>_xlfn.XLOOKUP($A58,'Vet List'!$A:$A,'Vet List'!I:I,"Not found",0)</f>
        <v>70+</v>
      </c>
      <c r="G58" s="1">
        <f>_xlfn.XLOOKUP(C58,'Nationals 2023'!E:E,'Nationals 2023'!C:C,0,0)</f>
        <v>0</v>
      </c>
      <c r="H58" s="2">
        <f>_xlfn.XLOOKUP(G58,'Point Tables'!$A:$A,'Point Tables'!B:B,0,0)</f>
        <v>0</v>
      </c>
      <c r="I58" s="6">
        <f>_xlfn.XLOOKUP(C58,'Canada Cup 2'!I:I,'Canada Cup 2'!A:A,0)</f>
        <v>7</v>
      </c>
      <c r="J58" s="2">
        <f>_xlfn.XLOOKUP(I58,'Point Tables'!$A:$A,'Point Tables'!B:B,0,0)</f>
        <v>25</v>
      </c>
      <c r="K58" s="1">
        <f>_xlfn.XLOOKUP(C58,'Canada Cup 1'!I:I,'Canada Cup 1'!A:A,0,0)</f>
        <v>0</v>
      </c>
      <c r="L58" s="2">
        <f>_xlfn.XLOOKUP(K58,'Point Tables'!$A:$A,'Point Tables'!B:B,0,0)</f>
        <v>0</v>
      </c>
      <c r="M58">
        <f>_xlfn.XLOOKUP(C58,'Domestic Ranking'!E:E,'Domestic Ranking'!F:F,0)</f>
        <v>0</v>
      </c>
      <c r="N58" s="2">
        <f>_xlfn.XLOOKUP(M58,'Point Tables'!$A:$A,'Point Tables'!B:B,0,0)</f>
        <v>0</v>
      </c>
      <c r="O58" s="1">
        <f>_xlfn.XLOOKUP(C58,'CANAM Comb'!G:G,'CANAM Comb'!E:E,0)</f>
        <v>0</v>
      </c>
      <c r="P58" s="2">
        <f>_xlfn.XLOOKUP(O58,'Point Tables'!$A:$A,'Point Tables'!C:C,0,0)</f>
        <v>0</v>
      </c>
      <c r="Q58" s="6">
        <f>_xlfn.XLOOKUP(C58,'CANAM Age'!G:G,'CANAM Age'!E:E,0)</f>
        <v>0</v>
      </c>
      <c r="R58" s="2">
        <f>_xlfn.XLOOKUP(Q58,'Point Tables'!$A:$A,'Point Tables'!D:D,0)</f>
        <v>0</v>
      </c>
      <c r="S58" s="3">
        <f>_xlfn.XLOOKUP(C58,'NAC Comb'!G:G,'NAC Comb'!E:E,0,0)</f>
        <v>0</v>
      </c>
      <c r="T58" s="2">
        <f>_xlfn.XLOOKUP(S58,'Point Tables'!$A:$A,'Point Tables'!F:F,0,0)</f>
        <v>0</v>
      </c>
      <c r="U58" s="3">
        <f>_xlfn.XLOOKUP(C58,'NAC Age'!G:G,'NAC Age'!E:E,0,0)</f>
        <v>0</v>
      </c>
      <c r="V58" s="2">
        <f>_xlfn.XLOOKUP(U58,'Point Tables'!$A:$A,'Point Tables'!F:F,0,0)</f>
        <v>0</v>
      </c>
      <c r="W58" s="6">
        <f>_xlfn.XLOOKUP(C58,Worlds!E:E,Worlds!C:C,0,0)</f>
        <v>0</v>
      </c>
      <c r="X58" s="2">
        <f>_xlfn.XLOOKUP(W58,'Point Tables'!$A:$A,'Point Tables'!G:G,0,0)</f>
        <v>0</v>
      </c>
      <c r="Y58" s="5">
        <f>+H58+J58+L58+N58+P58+R58+T58+V58+X58</f>
        <v>25</v>
      </c>
    </row>
    <row r="59" spans="1:25" x14ac:dyDescent="0.3">
      <c r="A59" t="s">
        <v>1496</v>
      </c>
      <c r="B59" s="15" t="str">
        <f>_xlfn.XLOOKUP($A59,'Vet List'!A:A,'Vet List'!D:D,"Not found",0)</f>
        <v>Orion Stone-McNeil</v>
      </c>
      <c r="C59" t="str">
        <f>_xlfn.CONCAT(A59,E59)</f>
        <v>C22-6107MS</v>
      </c>
      <c r="D59" s="15">
        <f>_xlfn.XLOOKUP($A59,'Vet List'!$A:$A,'Vet List'!F:F,"Not found",0)</f>
        <v>1983</v>
      </c>
      <c r="E59" t="s">
        <v>13</v>
      </c>
      <c r="F59" s="15" t="str">
        <f>_xlfn.XLOOKUP($A59,'Vet List'!$A:$A,'Vet List'!I:I,"Not found",0)</f>
        <v>40-49</v>
      </c>
      <c r="G59" s="1">
        <f>_xlfn.XLOOKUP(C59,'Nationals 2023'!E:E,'Nationals 2023'!C:C,0,0)</f>
        <v>0</v>
      </c>
      <c r="H59" s="2">
        <f>_xlfn.XLOOKUP(G59,'Point Tables'!$A:$A,'Point Tables'!B:B,0,0)</f>
        <v>0</v>
      </c>
      <c r="I59" s="6">
        <f>_xlfn.XLOOKUP(C59,'Canada Cup 2'!I:I,'Canada Cup 2'!A:A,0)</f>
        <v>1</v>
      </c>
      <c r="J59" s="2">
        <f>_xlfn.XLOOKUP(I59,'Point Tables'!$A:$A,'Point Tables'!B:B,0,0)</f>
        <v>50</v>
      </c>
      <c r="K59" s="1">
        <f>_xlfn.XLOOKUP(C59,'Canada Cup 1'!I:I,'Canada Cup 1'!A:A,0,0)</f>
        <v>0</v>
      </c>
      <c r="L59" s="2">
        <f>_xlfn.XLOOKUP(K59,'Point Tables'!$A:$A,'Point Tables'!B:B,0,0)</f>
        <v>0</v>
      </c>
      <c r="M59">
        <f>_xlfn.XLOOKUP(C59,'Domestic Ranking'!E:E,'Domestic Ranking'!F:F,0)</f>
        <v>0</v>
      </c>
      <c r="N59" s="2">
        <f>_xlfn.XLOOKUP(M59,'Point Tables'!$A:$A,'Point Tables'!B:B,0,0)</f>
        <v>0</v>
      </c>
      <c r="O59" s="1">
        <f>_xlfn.XLOOKUP(C59,'CANAM Comb'!G:G,'CANAM Comb'!E:E,0)</f>
        <v>0</v>
      </c>
      <c r="P59" s="2">
        <f>_xlfn.XLOOKUP(O59,'Point Tables'!$A:$A,'Point Tables'!C:C,0,0)</f>
        <v>0</v>
      </c>
      <c r="Q59" s="6">
        <f>_xlfn.XLOOKUP(C59,'CANAM Age'!G:G,'CANAM Age'!E:E,0)</f>
        <v>0</v>
      </c>
      <c r="R59" s="2">
        <f>_xlfn.XLOOKUP(Q59,'Point Tables'!$A:$A,'Point Tables'!D:D,0)</f>
        <v>0</v>
      </c>
      <c r="S59" s="3">
        <f>_xlfn.XLOOKUP(C59,'NAC Comb'!G:G,'NAC Comb'!E:E,0,0)</f>
        <v>0</v>
      </c>
      <c r="T59" s="2">
        <f>_xlfn.XLOOKUP(S59,'Point Tables'!$A:$A,'Point Tables'!F:F,0,0)</f>
        <v>0</v>
      </c>
      <c r="U59" s="3">
        <f>_xlfn.XLOOKUP(C59,'NAC Age'!G:G,'NAC Age'!E:E,0,0)</f>
        <v>0</v>
      </c>
      <c r="V59" s="2">
        <f>_xlfn.XLOOKUP(U59,'Point Tables'!$A:$A,'Point Tables'!F:F,0,0)</f>
        <v>0</v>
      </c>
      <c r="W59" s="6">
        <f>_xlfn.XLOOKUP(C59,Worlds!E:E,Worlds!C:C,0,0)</f>
        <v>0</v>
      </c>
      <c r="X59" s="2">
        <f>_xlfn.XLOOKUP(W59,'Point Tables'!$A:$A,'Point Tables'!G:G,0,0)</f>
        <v>0</v>
      </c>
      <c r="Y59" s="5">
        <f>+H59+J59+L59+N59+P59+R59+T59+V59+X59</f>
        <v>50</v>
      </c>
    </row>
    <row r="60" spans="1:25" x14ac:dyDescent="0.3">
      <c r="A60" t="s">
        <v>1301</v>
      </c>
      <c r="B60" s="15" t="str">
        <f>_xlfn.XLOOKUP($A60,'Vet List'!A:A,'Vet List'!D:D,"Not found",0)</f>
        <v>Wiplove Lamba</v>
      </c>
      <c r="C60" t="str">
        <f>_xlfn.CONCAT(A60,E60)</f>
        <v>C22-6838MS</v>
      </c>
      <c r="D60" s="15">
        <f>_xlfn.XLOOKUP($A60,'Vet List'!$A:$A,'Vet List'!F:F,"Not found",0)</f>
        <v>1980</v>
      </c>
      <c r="E60" t="s">
        <v>13</v>
      </c>
      <c r="F60" s="15" t="str">
        <f>_xlfn.XLOOKUP($A60,'Vet List'!$A:$A,'Vet List'!I:I,"Not found",0)</f>
        <v>40-49</v>
      </c>
      <c r="G60" s="1">
        <f>_xlfn.XLOOKUP(C60,'Nationals 2023'!E:E,'Nationals 2023'!C:C,0,0)</f>
        <v>0</v>
      </c>
      <c r="H60" s="2">
        <f>_xlfn.XLOOKUP(G60,'Point Tables'!$A:$A,'Point Tables'!B:B,0,0)</f>
        <v>0</v>
      </c>
      <c r="I60" s="6">
        <f>_xlfn.XLOOKUP(C60,'Canada Cup 2'!I:I,'Canada Cup 2'!A:A,0)</f>
        <v>5</v>
      </c>
      <c r="J60" s="2">
        <f>_xlfn.XLOOKUP(I60,'Point Tables'!$A:$A,'Point Tables'!B:B,0,0)</f>
        <v>35</v>
      </c>
      <c r="K60" s="1">
        <f>_xlfn.XLOOKUP(C60,'Canada Cup 1'!I:I,'Canada Cup 1'!A:A,0,0)</f>
        <v>0</v>
      </c>
      <c r="L60" s="2">
        <f>_xlfn.XLOOKUP(K60,'Point Tables'!$A:$A,'Point Tables'!B:B,0,0)</f>
        <v>0</v>
      </c>
      <c r="M60">
        <f>_xlfn.XLOOKUP(C60,'Domestic Ranking'!E:E,'Domestic Ranking'!F:F,0)</f>
        <v>0</v>
      </c>
      <c r="N60" s="2">
        <f>_xlfn.XLOOKUP(M60,'Point Tables'!$A:$A,'Point Tables'!B:B,0,0)</f>
        <v>0</v>
      </c>
      <c r="O60" s="1">
        <f>_xlfn.XLOOKUP(C60,'CANAM Comb'!G:G,'CANAM Comb'!E:E,0)</f>
        <v>0</v>
      </c>
      <c r="P60" s="2">
        <f>_xlfn.XLOOKUP(O60,'Point Tables'!$A:$A,'Point Tables'!C:C,0,0)</f>
        <v>0</v>
      </c>
      <c r="Q60" s="6">
        <f>_xlfn.XLOOKUP(C60,'CANAM Age'!G:G,'CANAM Age'!E:E,0)</f>
        <v>0</v>
      </c>
      <c r="R60" s="2">
        <f>_xlfn.XLOOKUP(Q60,'Point Tables'!$A:$A,'Point Tables'!D:D,0)</f>
        <v>0</v>
      </c>
      <c r="S60" s="3">
        <f>_xlfn.XLOOKUP(C60,'NAC Comb'!G:G,'NAC Comb'!E:E,0,0)</f>
        <v>0</v>
      </c>
      <c r="T60" s="2">
        <f>_xlfn.XLOOKUP(S60,'Point Tables'!$A:$A,'Point Tables'!F:F,0,0)</f>
        <v>0</v>
      </c>
      <c r="U60" s="3">
        <f>_xlfn.XLOOKUP(C60,'NAC Age'!G:G,'NAC Age'!E:E,0,0)</f>
        <v>0</v>
      </c>
      <c r="V60" s="2">
        <f>_xlfn.XLOOKUP(U60,'Point Tables'!$A:$A,'Point Tables'!F:F,0,0)</f>
        <v>0</v>
      </c>
      <c r="W60" s="6">
        <f>_xlfn.XLOOKUP(C60,Worlds!E:E,Worlds!C:C,0,0)</f>
        <v>0</v>
      </c>
      <c r="X60" s="2">
        <f>_xlfn.XLOOKUP(W60,'Point Tables'!$A:$A,'Point Tables'!G:G,0,0)</f>
        <v>0</v>
      </c>
      <c r="Y60" s="5">
        <f>+H60+J60+L60+N60+P60+R60+T60+V60+X60</f>
        <v>35</v>
      </c>
    </row>
    <row r="61" spans="1:25" x14ac:dyDescent="0.3">
      <c r="A61" t="s">
        <v>1497</v>
      </c>
      <c r="B61" s="15" t="str">
        <f>_xlfn.XLOOKUP($A61,'Vet List'!A:A,'Vet List'!D:D,"Not found",0)</f>
        <v>Gary Matson</v>
      </c>
      <c r="C61" t="str">
        <f>_xlfn.CONCAT(A61,E61)</f>
        <v>C22-7307MS</v>
      </c>
      <c r="D61" s="15">
        <f>_xlfn.XLOOKUP($A61,'Vet List'!$A:$A,'Vet List'!F:F,"Not found",0)</f>
        <v>1970</v>
      </c>
      <c r="E61" t="s">
        <v>13</v>
      </c>
      <c r="F61" s="15" t="str">
        <f>_xlfn.XLOOKUP($A61,'Vet List'!$A:$A,'Vet List'!I:I,"Not found",0)</f>
        <v>50-59</v>
      </c>
      <c r="G61" s="1">
        <f>_xlfn.XLOOKUP(C61,'Nationals 2023'!E:E,'Nationals 2023'!C:C,0,0)</f>
        <v>0</v>
      </c>
      <c r="H61" s="2">
        <f>_xlfn.XLOOKUP(G61,'Point Tables'!$A:$A,'Point Tables'!B:B,0,0)</f>
        <v>0</v>
      </c>
      <c r="I61" s="6">
        <f>_xlfn.XLOOKUP(C61,'Canada Cup 2'!I:I,'Canada Cup 2'!A:A,0)</f>
        <v>2</v>
      </c>
      <c r="J61" s="2">
        <f>_xlfn.XLOOKUP(I61,'Point Tables'!$A:$A,'Point Tables'!B:B,0,0)</f>
        <v>45</v>
      </c>
      <c r="K61" s="1">
        <f>_xlfn.XLOOKUP(C61,'Canada Cup 1'!I:I,'Canada Cup 1'!A:A,0,0)</f>
        <v>0</v>
      </c>
      <c r="L61" s="2">
        <f>_xlfn.XLOOKUP(K61,'Point Tables'!$A:$A,'Point Tables'!B:B,0,0)</f>
        <v>0</v>
      </c>
      <c r="M61">
        <f>_xlfn.XLOOKUP(C61,'Domestic Ranking'!E:E,'Domestic Ranking'!F:F,0)</f>
        <v>0</v>
      </c>
      <c r="N61" s="2">
        <f>_xlfn.XLOOKUP(M61,'Point Tables'!$A:$A,'Point Tables'!B:B,0,0)</f>
        <v>0</v>
      </c>
      <c r="O61" s="1">
        <f>_xlfn.XLOOKUP(C61,'CANAM Comb'!G:G,'CANAM Comb'!E:E,0)</f>
        <v>0</v>
      </c>
      <c r="P61" s="2">
        <f>_xlfn.XLOOKUP(O61,'Point Tables'!$A:$A,'Point Tables'!C:C,0,0)</f>
        <v>0</v>
      </c>
      <c r="Q61" s="6">
        <f>_xlfn.XLOOKUP(C61,'CANAM Age'!G:G,'CANAM Age'!E:E,0)</f>
        <v>0</v>
      </c>
      <c r="R61" s="2">
        <f>_xlfn.XLOOKUP(Q61,'Point Tables'!$A:$A,'Point Tables'!D:D,0)</f>
        <v>0</v>
      </c>
      <c r="S61" s="3">
        <f>_xlfn.XLOOKUP(C61,'NAC Comb'!G:G,'NAC Comb'!E:E,0,0)</f>
        <v>0</v>
      </c>
      <c r="T61" s="2">
        <f>_xlfn.XLOOKUP(S61,'Point Tables'!$A:$A,'Point Tables'!F:F,0,0)</f>
        <v>0</v>
      </c>
      <c r="U61" s="3">
        <f>_xlfn.XLOOKUP(C61,'NAC Age'!G:G,'NAC Age'!E:E,0,0)</f>
        <v>0</v>
      </c>
      <c r="V61" s="2">
        <f>_xlfn.XLOOKUP(U61,'Point Tables'!$A:$A,'Point Tables'!F:F,0,0)</f>
        <v>0</v>
      </c>
      <c r="W61" s="6">
        <f>_xlfn.XLOOKUP(C61,Worlds!E:E,Worlds!C:C,0,0)</f>
        <v>0</v>
      </c>
      <c r="X61" s="2">
        <f>_xlfn.XLOOKUP(W61,'Point Tables'!$A:$A,'Point Tables'!G:G,0,0)</f>
        <v>0</v>
      </c>
      <c r="Y61" s="5">
        <f>+H61+J61+L61+N61+P61+R61+T61+V61+X61</f>
        <v>45</v>
      </c>
    </row>
    <row r="62" spans="1:25" x14ac:dyDescent="0.3">
      <c r="A62" s="3" t="s">
        <v>762</v>
      </c>
      <c r="B62" s="15" t="str">
        <f>_xlfn.XLOOKUP($A62,'Vet List'!A:A,'Vet List'!D:D,"Not found",0)</f>
        <v>Thomas Nguyen</v>
      </c>
      <c r="C62" t="str">
        <f>_xlfn.CONCAT(A62,E62)</f>
        <v>C06-1510MS</v>
      </c>
      <c r="D62" s="15">
        <f>_xlfn.XLOOKUP($A62,'Vet List'!$A:$A,'Vet List'!F:F,"Not found",0)</f>
        <v>1972</v>
      </c>
      <c r="E62" t="s">
        <v>13</v>
      </c>
      <c r="F62" s="15" t="str">
        <f>_xlfn.XLOOKUP($A62,'Vet List'!$A:$A,'Vet List'!I:I,"Not found",0)</f>
        <v>50-59</v>
      </c>
      <c r="G62" s="1">
        <f>_xlfn.XLOOKUP(C62,'Nationals 2023'!E:E,'Nationals 2023'!C:C,0,0)</f>
        <v>0</v>
      </c>
      <c r="H62" s="2">
        <f>_xlfn.XLOOKUP(G62,'Point Tables'!$A:$A,'Point Tables'!B:B,0,0)</f>
        <v>0</v>
      </c>
      <c r="I62" s="6">
        <f>_xlfn.XLOOKUP(C62,'Canada Cup 2'!I:I,'Canada Cup 2'!A:A,0)</f>
        <v>3</v>
      </c>
      <c r="J62" s="2">
        <f>_xlfn.XLOOKUP(I62,'Point Tables'!$A:$A,'Point Tables'!B:B,0,0)</f>
        <v>40</v>
      </c>
      <c r="K62" s="1">
        <f>_xlfn.XLOOKUP(C62,'Canada Cup 1'!I:I,'Canada Cup 1'!A:A,0,0)</f>
        <v>0</v>
      </c>
      <c r="L62" s="2">
        <f>_xlfn.XLOOKUP(K62,'Point Tables'!$A:$A,'Point Tables'!B:B,0,0)</f>
        <v>0</v>
      </c>
      <c r="M62">
        <f>_xlfn.XLOOKUP(C62,'Domestic Ranking'!E:E,'Domestic Ranking'!F:F,0)</f>
        <v>0</v>
      </c>
      <c r="N62" s="2">
        <f>_xlfn.XLOOKUP(M62,'Point Tables'!$A:$A,'Point Tables'!B:B,0,0)</f>
        <v>0</v>
      </c>
      <c r="O62" s="1">
        <f>_xlfn.XLOOKUP(C62,'CANAM Comb'!G:G,'CANAM Comb'!E:E,0)</f>
        <v>0</v>
      </c>
      <c r="P62" s="2">
        <f>_xlfn.XLOOKUP(O62,'Point Tables'!$A:$A,'Point Tables'!C:C,0,0)</f>
        <v>0</v>
      </c>
      <c r="Q62" s="6">
        <f>_xlfn.XLOOKUP(C62,'CANAM Age'!G:G,'CANAM Age'!E:E,0)</f>
        <v>0</v>
      </c>
      <c r="R62" s="2">
        <f>_xlfn.XLOOKUP(Q62,'Point Tables'!$A:$A,'Point Tables'!D:D,0)</f>
        <v>0</v>
      </c>
      <c r="S62" s="3">
        <f>_xlfn.XLOOKUP(C62,'NAC Comb'!G:G,'NAC Comb'!E:E,0,0)</f>
        <v>0</v>
      </c>
      <c r="T62" s="2">
        <f>_xlfn.XLOOKUP(S62,'Point Tables'!$A:$A,'Point Tables'!F:F,0,0)</f>
        <v>0</v>
      </c>
      <c r="U62" s="3">
        <f>_xlfn.XLOOKUP(C62,'NAC Age'!G:G,'NAC Age'!E:E,0,0)</f>
        <v>0</v>
      </c>
      <c r="V62" s="2">
        <f>_xlfn.XLOOKUP(U62,'Point Tables'!$A:$A,'Point Tables'!F:F,0,0)</f>
        <v>0</v>
      </c>
      <c r="W62" s="6">
        <f>_xlfn.XLOOKUP(C62,Worlds!E:E,Worlds!C:C,0,0)</f>
        <v>0</v>
      </c>
      <c r="X62" s="2">
        <f>_xlfn.XLOOKUP(W62,'Point Tables'!$A:$A,'Point Tables'!G:G,0,0)</f>
        <v>0</v>
      </c>
      <c r="Y62" s="5">
        <f>+H62+J62+L62+N62+P62+R62+T62+V62+X62</f>
        <v>40</v>
      </c>
    </row>
    <row r="63" spans="1:25" x14ac:dyDescent="0.3">
      <c r="A63" t="s">
        <v>730</v>
      </c>
      <c r="B63" s="15" t="str">
        <f>_xlfn.XLOOKUP($A63,'Vet List'!A:A,'Vet List'!D:D,"Not found",0)</f>
        <v>Dmitriy Bogulyubov</v>
      </c>
      <c r="C63" t="str">
        <f>_xlfn.CONCAT(A63,E63)</f>
        <v>C15-0038MS</v>
      </c>
      <c r="D63" s="15">
        <f>_xlfn.XLOOKUP($A63,'Vet List'!$A:$A,'Vet List'!F:F,"Not found",0)</f>
        <v>1973</v>
      </c>
      <c r="E63" t="s">
        <v>13</v>
      </c>
      <c r="F63" s="15" t="str">
        <f>_xlfn.XLOOKUP($A63,'Vet List'!$A:$A,'Vet List'!I:I,"Not found",0)</f>
        <v>50-59</v>
      </c>
      <c r="G63" s="1">
        <f>_xlfn.XLOOKUP(C63,'Nationals 2023'!E:E,'Nationals 2023'!C:C,0,0)</f>
        <v>0</v>
      </c>
      <c r="H63" s="2">
        <f>_xlfn.XLOOKUP(G63,'Point Tables'!$A:$A,'Point Tables'!B:B,0,0)</f>
        <v>0</v>
      </c>
      <c r="I63" s="6">
        <f>_xlfn.XLOOKUP(C63,'Canada Cup 2'!I:I,'Canada Cup 2'!A:A,0)</f>
        <v>0</v>
      </c>
      <c r="J63" s="2">
        <f>_xlfn.XLOOKUP(I63,'Point Tables'!$A:$A,'Point Tables'!B:B,0,0)</f>
        <v>0</v>
      </c>
      <c r="K63" s="1">
        <f>_xlfn.XLOOKUP(C63,'Canada Cup 1'!I:I,'Canada Cup 1'!A:A,0,0)</f>
        <v>0</v>
      </c>
      <c r="L63" s="2">
        <f>_xlfn.XLOOKUP(K63,'Point Tables'!$A:$A,'Point Tables'!B:B,0,0)</f>
        <v>0</v>
      </c>
      <c r="M63">
        <f>_xlfn.XLOOKUP(C63,'Domestic Ranking'!E:E,'Domestic Ranking'!F:F,0)</f>
        <v>0</v>
      </c>
      <c r="N63" s="2">
        <f>_xlfn.XLOOKUP(M63,'Point Tables'!$A:$A,'Point Tables'!B:B,0,0)</f>
        <v>0</v>
      </c>
      <c r="O63" s="1">
        <f>_xlfn.XLOOKUP(C63,'CANAM Comb'!G:G,'CANAM Comb'!E:E,0)</f>
        <v>0</v>
      </c>
      <c r="P63" s="2">
        <f>_xlfn.XLOOKUP(O63,'Point Tables'!$A:$A,'Point Tables'!C:C,0,0)</f>
        <v>0</v>
      </c>
      <c r="Q63" s="6">
        <f>_xlfn.XLOOKUP(C63,'CANAM Age'!G:G,'CANAM Age'!E:E,0)</f>
        <v>0</v>
      </c>
      <c r="R63" s="2">
        <f>_xlfn.XLOOKUP(Q63,'Point Tables'!$A:$A,'Point Tables'!D:D,0)</f>
        <v>0</v>
      </c>
      <c r="S63" s="3">
        <f>_xlfn.XLOOKUP(C63,'NAC Comb'!G:G,'NAC Comb'!E:E,0,0)</f>
        <v>0</v>
      </c>
      <c r="T63" s="2">
        <f>_xlfn.XLOOKUP(S63,'Point Tables'!$A:$A,'Point Tables'!F:F,0,0)</f>
        <v>0</v>
      </c>
      <c r="U63" s="3">
        <f>_xlfn.XLOOKUP(C63,'NAC Age'!G:G,'NAC Age'!E:E,0,0)</f>
        <v>0</v>
      </c>
      <c r="V63" s="2">
        <f>_xlfn.XLOOKUP(U63,'Point Tables'!$A:$A,'Point Tables'!F:F,0,0)</f>
        <v>0</v>
      </c>
      <c r="W63" s="6">
        <f>_xlfn.XLOOKUP(C63,Worlds!E:E,Worlds!C:C,0,0)</f>
        <v>33</v>
      </c>
      <c r="X63" s="2">
        <f>_xlfn.XLOOKUP(W63,'Point Tables'!$A:$A,'Point Tables'!G:G,0,0)</f>
        <v>20</v>
      </c>
      <c r="Y63" s="5">
        <f>+H63+J63+L63+N63+P63+R63+T63+V63+X63</f>
        <v>20</v>
      </c>
    </row>
    <row r="64" spans="1:25" x14ac:dyDescent="0.3">
      <c r="A64" t="s">
        <v>162</v>
      </c>
      <c r="B64" s="15" t="str">
        <f>_xlfn.XLOOKUP($A64,'Vet List'!A:A,'Vet List'!D:D,"Not found",0)</f>
        <v>David Cymbaluk</v>
      </c>
      <c r="C64" t="str">
        <f>_xlfn.CONCAT(A64,E64)</f>
        <v>C06-2379MS</v>
      </c>
      <c r="D64" s="15">
        <f>_xlfn.XLOOKUP($A64,'Vet List'!$A:$A,'Vet List'!F:F,"Not found",0)</f>
        <v>1967</v>
      </c>
      <c r="E64" t="s">
        <v>13</v>
      </c>
      <c r="F64" s="15" t="str">
        <f>_xlfn.XLOOKUP($A64,'Vet List'!$A:$A,'Vet List'!I:I,"Not found",0)</f>
        <v>50-59</v>
      </c>
      <c r="G64" s="1">
        <f>_xlfn.XLOOKUP(C64,'Nationals 2023'!E:E,'Nationals 2023'!C:C,0,0)</f>
        <v>0</v>
      </c>
      <c r="H64" s="2">
        <f>_xlfn.XLOOKUP(G64,'Point Tables'!$A:$A,'Point Tables'!B:B,0,0)</f>
        <v>0</v>
      </c>
      <c r="I64" s="6">
        <f>_xlfn.XLOOKUP(C64,'Canada Cup 2'!I:I,'Canada Cup 2'!A:A,0)</f>
        <v>0</v>
      </c>
      <c r="J64" s="2">
        <f>_xlfn.XLOOKUP(I64,'Point Tables'!$A:$A,'Point Tables'!B:B,0,0)</f>
        <v>0</v>
      </c>
      <c r="K64" s="1">
        <f>_xlfn.XLOOKUP(C64,'Canada Cup 1'!I:I,'Canada Cup 1'!A:A,0,0)</f>
        <v>0</v>
      </c>
      <c r="L64" s="2">
        <f>_xlfn.XLOOKUP(K64,'Point Tables'!$A:$A,'Point Tables'!B:B,0,0)</f>
        <v>0</v>
      </c>
      <c r="M64">
        <f>_xlfn.XLOOKUP(C64,'Domestic Ranking'!E:E,'Domestic Ranking'!F:F,0)</f>
        <v>0</v>
      </c>
      <c r="N64" s="2">
        <f>_xlfn.XLOOKUP(M64,'Point Tables'!$A:$A,'Point Tables'!B:B,0,0)</f>
        <v>0</v>
      </c>
      <c r="O64" s="1">
        <f>_xlfn.XLOOKUP(C64,'CANAM Comb'!G:G,'CANAM Comb'!E:E,0)</f>
        <v>0</v>
      </c>
      <c r="P64" s="2">
        <f>_xlfn.XLOOKUP(O64,'Point Tables'!$A:$A,'Point Tables'!C:C,0,0)</f>
        <v>0</v>
      </c>
      <c r="Q64" s="6">
        <f>_xlfn.XLOOKUP(C64,'CANAM Age'!G:G,'CANAM Age'!E:E,0)</f>
        <v>0</v>
      </c>
      <c r="R64" s="2">
        <f>_xlfn.XLOOKUP(Q64,'Point Tables'!$A:$A,'Point Tables'!D:D,0)</f>
        <v>0</v>
      </c>
      <c r="S64" s="3">
        <f>_xlfn.XLOOKUP(C64,'NAC Comb'!G:G,'NAC Comb'!E:E,0,0)</f>
        <v>0</v>
      </c>
      <c r="T64" s="2">
        <f>_xlfn.XLOOKUP(S64,'Point Tables'!$A:$A,'Point Tables'!F:F,0,0)</f>
        <v>0</v>
      </c>
      <c r="U64" s="3">
        <f>_xlfn.XLOOKUP(C64,'NAC Age'!G:G,'NAC Age'!E:E,0,0)</f>
        <v>0</v>
      </c>
      <c r="V64" s="2">
        <f>_xlfn.XLOOKUP(U64,'Point Tables'!$A:$A,'Point Tables'!F:F,0,0)</f>
        <v>0</v>
      </c>
      <c r="W64" s="6">
        <f>_xlfn.XLOOKUP(C64,Worlds!E:E,Worlds!C:C,0,0)</f>
        <v>36</v>
      </c>
      <c r="X64" s="2">
        <f>_xlfn.XLOOKUP(W64,'Point Tables'!$A:$A,'Point Tables'!G:G,0,0)</f>
        <v>20</v>
      </c>
      <c r="Y64" s="5">
        <f>+H64+J64+L64+N64+P64+R64+T64+V64+X64</f>
        <v>20</v>
      </c>
    </row>
    <row r="65" spans="1:25" x14ac:dyDescent="0.3">
      <c r="A65" s="3" t="s">
        <v>776</v>
      </c>
      <c r="B65" s="15" t="str">
        <f>_xlfn.XLOOKUP($A65,'Vet List'!A:A,'Vet List'!D:D,"Not found",0)</f>
        <v>Stephen Willson</v>
      </c>
      <c r="C65" t="str">
        <f>_xlfn.CONCAT(A65,E65)</f>
        <v>C07-0590MS</v>
      </c>
      <c r="D65" s="15">
        <f>_xlfn.XLOOKUP($A65,'Vet List'!$A:$A,'Vet List'!F:F,"Not found",0)</f>
        <v>1969</v>
      </c>
      <c r="E65" t="s">
        <v>13</v>
      </c>
      <c r="F65" s="15" t="str">
        <f>_xlfn.XLOOKUP($A65,'Vet List'!$A:$A,'Vet List'!I:I,"Not found",0)</f>
        <v>50-59</v>
      </c>
      <c r="G65" s="1">
        <f>_xlfn.XLOOKUP(C65,'Nationals 2023'!E:E,'Nationals 2023'!C:C,0,0)</f>
        <v>0</v>
      </c>
      <c r="H65" s="2">
        <f>_xlfn.XLOOKUP(G65,'Point Tables'!$A:$A,'Point Tables'!B:B,0,0)</f>
        <v>0</v>
      </c>
      <c r="I65" s="6">
        <f>_xlfn.XLOOKUP(C65,'Canada Cup 2'!I:I,'Canada Cup 2'!A:A,0)</f>
        <v>0</v>
      </c>
      <c r="J65" s="2">
        <f>_xlfn.XLOOKUP(I65,'Point Tables'!$A:$A,'Point Tables'!B:B,0,0)</f>
        <v>0</v>
      </c>
      <c r="K65" s="1">
        <f>_xlfn.XLOOKUP(C65,'Canada Cup 1'!I:I,'Canada Cup 1'!A:A,0,0)</f>
        <v>0</v>
      </c>
      <c r="L65" s="2">
        <f>_xlfn.XLOOKUP(K65,'Point Tables'!$A:$A,'Point Tables'!B:B,0,0)</f>
        <v>0</v>
      </c>
      <c r="M65">
        <f>_xlfn.XLOOKUP(C65,'Domestic Ranking'!E:E,'Domestic Ranking'!F:F,0)</f>
        <v>0</v>
      </c>
      <c r="N65" s="2">
        <f>_xlfn.XLOOKUP(M65,'Point Tables'!$A:$A,'Point Tables'!B:B,0,0)</f>
        <v>0</v>
      </c>
      <c r="O65" s="1">
        <f>_xlfn.XLOOKUP(C65,'CANAM Comb'!G:G,'CANAM Comb'!E:E,0)</f>
        <v>0</v>
      </c>
      <c r="P65" s="2">
        <f>_xlfn.XLOOKUP(O65,'Point Tables'!$A:$A,'Point Tables'!C:C,0,0)</f>
        <v>0</v>
      </c>
      <c r="Q65" s="6">
        <f>_xlfn.XLOOKUP(C65,'CANAM Age'!G:G,'CANAM Age'!E:E,0)</f>
        <v>0</v>
      </c>
      <c r="R65" s="2">
        <f>_xlfn.XLOOKUP(Q65,'Point Tables'!$A:$A,'Point Tables'!D:D,0)</f>
        <v>0</v>
      </c>
      <c r="S65" s="3">
        <f>_xlfn.XLOOKUP(C65,'NAC Comb'!G:G,'NAC Comb'!E:E,0,0)</f>
        <v>0</v>
      </c>
      <c r="T65" s="2">
        <f>_xlfn.XLOOKUP(S65,'Point Tables'!$A:$A,'Point Tables'!F:F,0,0)</f>
        <v>0</v>
      </c>
      <c r="U65" s="3">
        <f>_xlfn.XLOOKUP(C65,'NAC Age'!G:G,'NAC Age'!E:E,0,0)</f>
        <v>0</v>
      </c>
      <c r="V65" s="2">
        <f>_xlfn.XLOOKUP(U65,'Point Tables'!$A:$A,'Point Tables'!F:F,0,0)</f>
        <v>0</v>
      </c>
      <c r="W65" s="6">
        <f>_xlfn.XLOOKUP(C65,Worlds!E:E,Worlds!C:C,0,0)</f>
        <v>42</v>
      </c>
      <c r="X65" s="2">
        <f>_xlfn.XLOOKUP(W65,'Point Tables'!$A:$A,'Point Tables'!G:G,0,0)</f>
        <v>20</v>
      </c>
      <c r="Y65" s="5">
        <f>+H65+J65+L65+N65+P65+R65+T65+V65+X65</f>
        <v>20</v>
      </c>
    </row>
    <row r="66" spans="1:25" x14ac:dyDescent="0.3">
      <c r="A66" s="3" t="s">
        <v>1099</v>
      </c>
      <c r="B66" s="15" t="str">
        <f>_xlfn.XLOOKUP($A66,'Vet List'!A:A,'Vet List'!D:D,"Not found",0)</f>
        <v>Jason Robbins</v>
      </c>
      <c r="C66" t="str">
        <f>_xlfn.CONCAT(A66,E66)</f>
        <v>C19-0920MS</v>
      </c>
      <c r="D66" s="15">
        <f>_xlfn.XLOOKUP($A66,'Vet List'!$A:$A,'Vet List'!F:F,"Not found",0)</f>
        <v>1971</v>
      </c>
      <c r="E66" t="s">
        <v>13</v>
      </c>
      <c r="F66" s="15" t="str">
        <f>_xlfn.XLOOKUP($A66,'Vet List'!$A:$A,'Vet List'!I:I,"Not found",0)</f>
        <v>50-59</v>
      </c>
      <c r="G66" s="1">
        <f>_xlfn.XLOOKUP(C66,'Nationals 2023'!E:E,'Nationals 2023'!C:C,0,0)</f>
        <v>0</v>
      </c>
      <c r="H66" s="2">
        <f>_xlfn.XLOOKUP(G66,'Point Tables'!$A:$A,'Point Tables'!B:B,0,0)</f>
        <v>0</v>
      </c>
      <c r="I66" s="6">
        <f>_xlfn.XLOOKUP(C66,'Canada Cup 2'!I:I,'Canada Cup 2'!A:A,0)</f>
        <v>8</v>
      </c>
      <c r="J66" s="2">
        <f>_xlfn.XLOOKUP(I66,'Point Tables'!$A:$A,'Point Tables'!B:B,0,0)</f>
        <v>20</v>
      </c>
      <c r="K66" s="1">
        <f>_xlfn.XLOOKUP(C66,'Canada Cup 1'!I:I,'Canada Cup 1'!A:A,0,0)</f>
        <v>0</v>
      </c>
      <c r="L66" s="2">
        <f>_xlfn.XLOOKUP(K66,'Point Tables'!$A:$A,'Point Tables'!B:B,0,0)</f>
        <v>0</v>
      </c>
      <c r="M66">
        <f>_xlfn.XLOOKUP(C66,'Domestic Ranking'!E:E,'Domestic Ranking'!F:F,0)</f>
        <v>0</v>
      </c>
      <c r="N66" s="2">
        <f>_xlfn.XLOOKUP(M66,'Point Tables'!$A:$A,'Point Tables'!B:B,0,0)</f>
        <v>0</v>
      </c>
      <c r="O66" s="1">
        <f>_xlfn.XLOOKUP(C66,'CANAM Comb'!G:G,'CANAM Comb'!E:E,0)</f>
        <v>0</v>
      </c>
      <c r="P66" s="2">
        <f>_xlfn.XLOOKUP(O66,'Point Tables'!$A:$A,'Point Tables'!C:C,0,0)</f>
        <v>0</v>
      </c>
      <c r="Q66" s="6">
        <f>_xlfn.XLOOKUP(C66,'CANAM Age'!G:G,'CANAM Age'!E:E,0)</f>
        <v>0</v>
      </c>
      <c r="R66" s="2">
        <f>_xlfn.XLOOKUP(Q66,'Point Tables'!$A:$A,'Point Tables'!D:D,0)</f>
        <v>0</v>
      </c>
      <c r="S66" s="3">
        <f>_xlfn.XLOOKUP(C66,'NAC Comb'!G:G,'NAC Comb'!E:E,0,0)</f>
        <v>0</v>
      </c>
      <c r="T66" s="2">
        <f>_xlfn.XLOOKUP(S66,'Point Tables'!$A:$A,'Point Tables'!F:F,0,0)</f>
        <v>0</v>
      </c>
      <c r="U66" s="3">
        <f>_xlfn.XLOOKUP(C66,'NAC Age'!G:G,'NAC Age'!E:E,0,0)</f>
        <v>0</v>
      </c>
      <c r="V66" s="2">
        <f>_xlfn.XLOOKUP(U66,'Point Tables'!$A:$A,'Point Tables'!F:F,0,0)</f>
        <v>0</v>
      </c>
      <c r="W66" s="6">
        <f>_xlfn.XLOOKUP(C66,Worlds!E:E,Worlds!C:C,0,0)</f>
        <v>0</v>
      </c>
      <c r="X66" s="2">
        <f>_xlfn.XLOOKUP(W66,'Point Tables'!$A:$A,'Point Tables'!G:G,0,0)</f>
        <v>0</v>
      </c>
      <c r="Y66" s="5">
        <f>+H66+J66+L66+N66+P66+R66+T66+V66+X66</f>
        <v>20</v>
      </c>
    </row>
    <row r="67" spans="1:25" x14ac:dyDescent="0.3">
      <c r="A67" s="3" t="s">
        <v>1142</v>
      </c>
      <c r="B67" s="15" t="str">
        <f>_xlfn.XLOOKUP($A67,'Vet List'!A:A,'Vet List'!D:D,"Not found",0)</f>
        <v>Zhao xia Kong</v>
      </c>
      <c r="C67" t="str">
        <f>_xlfn.CONCAT(A67,E67)</f>
        <v>C21-3533MS</v>
      </c>
      <c r="D67" s="15">
        <f>_xlfn.XLOOKUP($A67,'Vet List'!$A:$A,'Vet List'!F:F,"Not found",0)</f>
        <v>1974</v>
      </c>
      <c r="E67" t="s">
        <v>13</v>
      </c>
      <c r="F67" s="15" t="str">
        <f>_xlfn.XLOOKUP($A67,'Vet List'!$A:$A,'Vet List'!I:I,"Not found",0)</f>
        <v>50-59</v>
      </c>
      <c r="G67" s="1">
        <f>_xlfn.XLOOKUP(C67,'Nationals 2023'!E:E,'Nationals 2023'!C:C,0,0)</f>
        <v>0</v>
      </c>
      <c r="H67" s="2">
        <f>_xlfn.XLOOKUP(G67,'Point Tables'!$A:$A,'Point Tables'!B:B,0,0)</f>
        <v>0</v>
      </c>
      <c r="I67" s="6">
        <f>_xlfn.XLOOKUP(C67,'Canada Cup 2'!I:I,'Canada Cup 2'!A:A,0)</f>
        <v>0</v>
      </c>
      <c r="J67" s="2">
        <f>_xlfn.XLOOKUP(I67,'Point Tables'!$A:$A,'Point Tables'!B:B,0,0)</f>
        <v>0</v>
      </c>
      <c r="K67" s="1">
        <f>_xlfn.XLOOKUP(C67,'Canada Cup 1'!I:I,'Canada Cup 1'!A:A,0,0)</f>
        <v>0</v>
      </c>
      <c r="L67" s="2">
        <f>_xlfn.XLOOKUP(K67,'Point Tables'!$A:$A,'Point Tables'!B:B,0,0)</f>
        <v>0</v>
      </c>
      <c r="M67">
        <f>_xlfn.XLOOKUP(C67,'Domestic Ranking'!E:E,'Domestic Ranking'!F:F,0)</f>
        <v>0</v>
      </c>
      <c r="N67" s="2">
        <f>_xlfn.XLOOKUP(M67,'Point Tables'!$A:$A,'Point Tables'!B:B,0,0)</f>
        <v>0</v>
      </c>
      <c r="O67" s="1">
        <f>_xlfn.XLOOKUP(C67,'CANAM Comb'!G:G,'CANAM Comb'!E:E,0)</f>
        <v>0</v>
      </c>
      <c r="P67" s="2">
        <f>_xlfn.XLOOKUP(O67,'Point Tables'!$A:$A,'Point Tables'!C:C,0,0)</f>
        <v>0</v>
      </c>
      <c r="Q67" s="6">
        <f>_xlfn.XLOOKUP(C67,'CANAM Age'!G:G,'CANAM Age'!E:E,0)</f>
        <v>0</v>
      </c>
      <c r="R67" s="2">
        <f>_xlfn.XLOOKUP(Q67,'Point Tables'!$A:$A,'Point Tables'!D:D,0)</f>
        <v>0</v>
      </c>
      <c r="S67" s="3">
        <f>_xlfn.XLOOKUP(C67,'NAC Comb'!G:G,'NAC Comb'!E:E,0,0)</f>
        <v>0</v>
      </c>
      <c r="T67" s="2">
        <f>_xlfn.XLOOKUP(S67,'Point Tables'!$A:$A,'Point Tables'!F:F,0,0)</f>
        <v>0</v>
      </c>
      <c r="U67" s="3">
        <f>_xlfn.XLOOKUP(C67,'NAC Age'!G:G,'NAC Age'!E:E,0,0)</f>
        <v>0</v>
      </c>
      <c r="V67" s="2">
        <f>_xlfn.XLOOKUP(U67,'Point Tables'!$A:$A,'Point Tables'!F:F,0,0)</f>
        <v>0</v>
      </c>
      <c r="W67" s="6">
        <f>_xlfn.XLOOKUP(C67,Worlds!E:E,Worlds!C:C,0,0)</f>
        <v>0</v>
      </c>
      <c r="X67" s="2">
        <f>_xlfn.XLOOKUP(W67,'Point Tables'!$A:$A,'Point Tables'!G:G,0,0)</f>
        <v>0</v>
      </c>
      <c r="Y67" s="5">
        <f>+H67+J67+L67+N67+P67+R67+T67+V67+X67</f>
        <v>0</v>
      </c>
    </row>
    <row r="68" spans="1:25" x14ac:dyDescent="0.3">
      <c r="A68" t="s">
        <v>744</v>
      </c>
      <c r="B68" s="15" t="str">
        <f>_xlfn.XLOOKUP($A68,'Vet List'!A:A,'Vet List'!D:D,"Not found",0)</f>
        <v>Eden Koster</v>
      </c>
      <c r="C68" t="str">
        <f>_xlfn.CONCAT(A68,E68)</f>
        <v>C08-1420MS</v>
      </c>
      <c r="D68" s="15">
        <f>_xlfn.XLOOKUP($A68,'Vet List'!$A:$A,'Vet List'!F:F,"Not found",0)</f>
        <v>1969</v>
      </c>
      <c r="E68" t="s">
        <v>13</v>
      </c>
      <c r="F68" s="15" t="str">
        <f>_xlfn.XLOOKUP($A68,'Vet List'!$A:$A,'Vet List'!I:I,"Not found",0)</f>
        <v>50-59</v>
      </c>
      <c r="G68" s="1">
        <f>_xlfn.XLOOKUP(C68,'Nationals 2023'!E:E,'Nationals 2023'!C:C,0,0)</f>
        <v>0</v>
      </c>
      <c r="H68" s="2">
        <f>_xlfn.XLOOKUP(G68,'Point Tables'!$A:$A,'Point Tables'!B:B,0,0)</f>
        <v>0</v>
      </c>
      <c r="I68" s="6">
        <f>_xlfn.XLOOKUP(C68,'Canada Cup 2'!I:I,'Canada Cup 2'!A:A,0)</f>
        <v>0</v>
      </c>
      <c r="J68" s="2">
        <f>_xlfn.XLOOKUP(I68,'Point Tables'!$A:$A,'Point Tables'!B:B,0,0)</f>
        <v>0</v>
      </c>
      <c r="K68" s="1">
        <f>_xlfn.XLOOKUP(C68,'Canada Cup 1'!I:I,'Canada Cup 1'!A:A,0,0)</f>
        <v>0</v>
      </c>
      <c r="L68" s="2">
        <f>_xlfn.XLOOKUP(K68,'Point Tables'!$A:$A,'Point Tables'!B:B,0,0)</f>
        <v>0</v>
      </c>
      <c r="M68">
        <f>_xlfn.XLOOKUP(C68,'Domestic Ranking'!E:E,'Domestic Ranking'!F:F,0)</f>
        <v>0</v>
      </c>
      <c r="N68" s="2">
        <f>_xlfn.XLOOKUP(M68,'Point Tables'!$A:$A,'Point Tables'!B:B,0,0)</f>
        <v>0</v>
      </c>
      <c r="O68" s="1">
        <f>_xlfn.XLOOKUP(C68,'CANAM Comb'!G:G,'CANAM Comb'!E:E,0)</f>
        <v>0</v>
      </c>
      <c r="P68" s="2">
        <f>_xlfn.XLOOKUP(O68,'Point Tables'!$A:$A,'Point Tables'!C:C,0,0)</f>
        <v>0</v>
      </c>
      <c r="Q68" s="6">
        <f>_xlfn.XLOOKUP(C68,'CANAM Age'!G:G,'CANAM Age'!E:E,0)</f>
        <v>0</v>
      </c>
      <c r="R68" s="2">
        <f>_xlfn.XLOOKUP(Q68,'Point Tables'!$A:$A,'Point Tables'!D:D,0)</f>
        <v>0</v>
      </c>
      <c r="S68" s="3">
        <f>_xlfn.XLOOKUP(C68,'NAC Comb'!G:G,'NAC Comb'!E:E,0,0)</f>
        <v>0</v>
      </c>
      <c r="T68" s="2">
        <f>_xlfn.XLOOKUP(S68,'Point Tables'!$A:$A,'Point Tables'!F:F,0,0)</f>
        <v>0</v>
      </c>
      <c r="U68" s="3">
        <f>_xlfn.XLOOKUP(C68,'NAC Age'!G:G,'NAC Age'!E:E,0,0)</f>
        <v>0</v>
      </c>
      <c r="V68" s="2">
        <f>_xlfn.XLOOKUP(U68,'Point Tables'!$A:$A,'Point Tables'!F:F,0,0)</f>
        <v>0</v>
      </c>
      <c r="W68" s="6">
        <f>_xlfn.XLOOKUP(C68,Worlds!E:E,Worlds!C:C,0,0)</f>
        <v>0</v>
      </c>
      <c r="X68" s="2">
        <f>_xlfn.XLOOKUP(W68,'Point Tables'!$A:$A,'Point Tables'!G:G,0,0)</f>
        <v>0</v>
      </c>
      <c r="Y68" s="5">
        <f>+H68+J68+L68+N68+P68+R68+T68+V68+X68</f>
        <v>0</v>
      </c>
    </row>
    <row r="69" spans="1:25" x14ac:dyDescent="0.3">
      <c r="A69" t="s">
        <v>1319</v>
      </c>
      <c r="B69" s="15" t="str">
        <f>_xlfn.XLOOKUP($A69,'Vet List'!A:A,'Vet List'!D:D,"Not found",0)</f>
        <v>Zygmunt Jakubek</v>
      </c>
      <c r="C69" t="str">
        <f>_xlfn.CONCAT(A69,E69)</f>
        <v>C19-0327MS</v>
      </c>
      <c r="D69" s="15">
        <f>_xlfn.XLOOKUP($A69,'Vet List'!$A:$A,'Vet List'!F:F,"Not found",0)</f>
        <v>1957</v>
      </c>
      <c r="E69" t="s">
        <v>13</v>
      </c>
      <c r="F69" s="15" t="str">
        <f>_xlfn.XLOOKUP($A69,'Vet List'!$A:$A,'Vet List'!I:I,"Not found",0)</f>
        <v>60-69</v>
      </c>
      <c r="G69" s="1">
        <f>_xlfn.XLOOKUP(C69,'Nationals 2023'!E:E,'Nationals 2023'!C:C,0,0)</f>
        <v>0</v>
      </c>
      <c r="H69" s="2">
        <f>_xlfn.XLOOKUP(G69,'Point Tables'!$A:$A,'Point Tables'!B:B,0,0)</f>
        <v>0</v>
      </c>
      <c r="I69" s="6">
        <f>_xlfn.XLOOKUP(C69,'Canada Cup 2'!I:I,'Canada Cup 2'!A:A,0)</f>
        <v>0</v>
      </c>
      <c r="J69" s="2">
        <f>_xlfn.XLOOKUP(I69,'Point Tables'!$A:$A,'Point Tables'!B:B,0,0)</f>
        <v>0</v>
      </c>
      <c r="K69" s="1">
        <f>_xlfn.XLOOKUP(C69,'Canada Cup 1'!I:I,'Canada Cup 1'!A:A,0,0)</f>
        <v>0</v>
      </c>
      <c r="L69" s="2">
        <f>_xlfn.XLOOKUP(K69,'Point Tables'!$A:$A,'Point Tables'!B:B,0,0)</f>
        <v>0</v>
      </c>
      <c r="M69">
        <f>_xlfn.XLOOKUP(C69,'Domestic Ranking'!E:E,'Domestic Ranking'!F:F,0)</f>
        <v>0</v>
      </c>
      <c r="N69" s="2">
        <f>_xlfn.XLOOKUP(M69,'Point Tables'!$A:$A,'Point Tables'!B:B,0,0)</f>
        <v>0</v>
      </c>
      <c r="O69" s="1">
        <f>_xlfn.XLOOKUP(C69,'CANAM Comb'!G:G,'CANAM Comb'!E:E,0)</f>
        <v>0</v>
      </c>
      <c r="P69" s="2">
        <f>_xlfn.XLOOKUP(O69,'Point Tables'!$A:$A,'Point Tables'!C:C,0,0)</f>
        <v>0</v>
      </c>
      <c r="Q69" s="6">
        <f>_xlfn.XLOOKUP(C69,'CANAM Age'!G:G,'CANAM Age'!E:E,0)</f>
        <v>0</v>
      </c>
      <c r="R69" s="2">
        <f>_xlfn.XLOOKUP(Q69,'Point Tables'!$A:$A,'Point Tables'!D:D,0)</f>
        <v>0</v>
      </c>
      <c r="S69" s="3">
        <f>_xlfn.XLOOKUP(C69,'NAC Comb'!G:G,'NAC Comb'!E:E,0,0)</f>
        <v>0</v>
      </c>
      <c r="T69" s="2">
        <f>_xlfn.XLOOKUP(S69,'Point Tables'!$A:$A,'Point Tables'!F:F,0,0)</f>
        <v>0</v>
      </c>
      <c r="U69" s="3">
        <f>_xlfn.XLOOKUP(C69,'NAC Age'!G:G,'NAC Age'!E:E,0,0)</f>
        <v>0</v>
      </c>
      <c r="V69" s="2">
        <f>_xlfn.XLOOKUP(U69,'Point Tables'!$A:$A,'Point Tables'!F:F,0,0)</f>
        <v>0</v>
      </c>
      <c r="W69" s="6">
        <f>_xlfn.XLOOKUP(C69,Worlds!E:E,Worlds!C:C,0,0)</f>
        <v>5</v>
      </c>
      <c r="X69" s="2">
        <f>_xlfn.XLOOKUP(W69,'Point Tables'!$A:$A,'Point Tables'!G:G,0,0)</f>
        <v>150</v>
      </c>
      <c r="Y69" s="5">
        <f>+H69+J69+L69+N69+P69+R69+T69+V69+X69</f>
        <v>150</v>
      </c>
    </row>
    <row r="70" spans="1:25" x14ac:dyDescent="0.3">
      <c r="A70" s="3" t="s">
        <v>745</v>
      </c>
      <c r="B70" s="15" t="str">
        <f>_xlfn.XLOOKUP($A70,'Vet List'!A:A,'Vet List'!D:D,"Not found",0)</f>
        <v>Mike Krasnich</v>
      </c>
      <c r="C70" t="str">
        <f>_xlfn.CONCAT(A70,E70)</f>
        <v>C06-0503MS</v>
      </c>
      <c r="D70" s="15">
        <f>_xlfn.XLOOKUP($A70,'Vet List'!$A:$A,'Vet List'!F:F,"Not found",0)</f>
        <v>1961</v>
      </c>
      <c r="E70" t="s">
        <v>13</v>
      </c>
      <c r="F70" s="15" t="str">
        <f>_xlfn.XLOOKUP($A70,'Vet List'!$A:$A,'Vet List'!I:I,"Not found",0)</f>
        <v>60-69</v>
      </c>
      <c r="G70" s="1">
        <f>_xlfn.XLOOKUP(C70,'Nationals 2023'!E:E,'Nationals 2023'!C:C,0,0)</f>
        <v>0</v>
      </c>
      <c r="H70" s="2">
        <f>_xlfn.XLOOKUP(G70,'Point Tables'!$A:$A,'Point Tables'!B:B,0,0)</f>
        <v>0</v>
      </c>
      <c r="I70" s="6">
        <f>_xlfn.XLOOKUP(C70,'Canada Cup 2'!I:I,'Canada Cup 2'!A:A,0)</f>
        <v>3</v>
      </c>
      <c r="J70" s="2">
        <f>_xlfn.XLOOKUP(I70,'Point Tables'!$A:$A,'Point Tables'!B:B,0,0)</f>
        <v>40</v>
      </c>
      <c r="K70" s="1">
        <f>_xlfn.XLOOKUP(C70,'Canada Cup 1'!I:I,'Canada Cup 1'!A:A,0,0)</f>
        <v>0</v>
      </c>
      <c r="L70" s="2">
        <f>_xlfn.XLOOKUP(K70,'Point Tables'!$A:$A,'Point Tables'!B:B,0,0)</f>
        <v>0</v>
      </c>
      <c r="M70">
        <f>_xlfn.XLOOKUP(C70,'Domestic Ranking'!E:E,'Domestic Ranking'!F:F,0)</f>
        <v>0</v>
      </c>
      <c r="N70" s="2">
        <f>_xlfn.XLOOKUP(M70,'Point Tables'!$A:$A,'Point Tables'!B:B,0,0)</f>
        <v>0</v>
      </c>
      <c r="O70" s="1">
        <f>_xlfn.XLOOKUP(C70,'CANAM Comb'!G:G,'CANAM Comb'!E:E,0)</f>
        <v>0</v>
      </c>
      <c r="P70" s="2">
        <f>_xlfn.XLOOKUP(O70,'Point Tables'!$A:$A,'Point Tables'!C:C,0,0)</f>
        <v>0</v>
      </c>
      <c r="Q70" s="6">
        <f>_xlfn.XLOOKUP(C70,'CANAM Age'!G:G,'CANAM Age'!E:E,0)</f>
        <v>0</v>
      </c>
      <c r="R70" s="2">
        <f>_xlfn.XLOOKUP(Q70,'Point Tables'!$A:$A,'Point Tables'!D:D,0)</f>
        <v>0</v>
      </c>
      <c r="S70" s="3">
        <f>_xlfn.XLOOKUP(C70,'NAC Comb'!G:G,'NAC Comb'!E:E,0,0)</f>
        <v>30</v>
      </c>
      <c r="T70" s="2">
        <f>_xlfn.XLOOKUP(S70,'Point Tables'!$A:$A,'Point Tables'!F:F,0,0)</f>
        <v>8</v>
      </c>
      <c r="U70" s="3">
        <f>_xlfn.XLOOKUP(C70,'NAC Age'!G:G,'NAC Age'!E:E,0,0)</f>
        <v>15</v>
      </c>
      <c r="V70" s="2">
        <f>_xlfn.XLOOKUP(U70,'Point Tables'!$A:$A,'Point Tables'!F:F,0,0)</f>
        <v>15</v>
      </c>
      <c r="W70" s="6">
        <f>_xlfn.XLOOKUP(C70,Worlds!E:E,Worlds!C:C,0,0)</f>
        <v>14</v>
      </c>
      <c r="X70" s="2">
        <f>_xlfn.XLOOKUP(W70,'Point Tables'!$A:$A,'Point Tables'!G:G,0,0)</f>
        <v>60</v>
      </c>
      <c r="Y70" s="5">
        <f>+H70+J70+L70+N70+P70+R70+T70+V70+X70</f>
        <v>123</v>
      </c>
    </row>
    <row r="71" spans="1:25" x14ac:dyDescent="0.3">
      <c r="A71" s="3" t="s">
        <v>745</v>
      </c>
      <c r="B71" s="15" t="str">
        <f>_xlfn.XLOOKUP($A71,'Vet List'!A:A,'Vet List'!D:D,"Not found",0)</f>
        <v>Mike Krasnich</v>
      </c>
      <c r="C71" t="str">
        <f>_xlfn.CONCAT(A71,E71)</f>
        <v>C06-0503MS</v>
      </c>
      <c r="D71" s="15">
        <f>_xlfn.XLOOKUP($A71,'Vet List'!$A:$A,'Vet List'!F:F,"Not found",0)</f>
        <v>1961</v>
      </c>
      <c r="E71" t="s">
        <v>13</v>
      </c>
      <c r="F71" s="15" t="str">
        <f>_xlfn.XLOOKUP($A71,'Vet List'!$A:$A,'Vet List'!I:I,"Not found",0)</f>
        <v>60-69</v>
      </c>
      <c r="G71" s="1">
        <f>_xlfn.XLOOKUP(C71,'Nationals 2023'!E:E,'Nationals 2023'!C:C,0,0)</f>
        <v>0</v>
      </c>
      <c r="H71" s="2">
        <f>_xlfn.XLOOKUP(G71,'Point Tables'!$A:$A,'Point Tables'!B:B,0,0)</f>
        <v>0</v>
      </c>
      <c r="I71" s="6">
        <f>_xlfn.XLOOKUP(C71,'Canada Cup 2'!I:I,'Canada Cup 2'!A:A,0)</f>
        <v>3</v>
      </c>
      <c r="J71" s="2">
        <f>_xlfn.XLOOKUP(I71,'Point Tables'!$A:$A,'Point Tables'!B:B,0,0)</f>
        <v>40</v>
      </c>
      <c r="K71" s="1">
        <f>_xlfn.XLOOKUP(C71,'Canada Cup 1'!I:I,'Canada Cup 1'!A:A,0,0)</f>
        <v>0</v>
      </c>
      <c r="L71" s="2">
        <f>_xlfn.XLOOKUP(K71,'Point Tables'!$A:$A,'Point Tables'!B:B,0,0)</f>
        <v>0</v>
      </c>
      <c r="M71">
        <f>_xlfn.XLOOKUP(C71,'Domestic Ranking'!E:E,'Domestic Ranking'!F:F,0)</f>
        <v>0</v>
      </c>
      <c r="N71" s="2">
        <f>_xlfn.XLOOKUP(M71,'Point Tables'!$A:$A,'Point Tables'!B:B,0,0)</f>
        <v>0</v>
      </c>
      <c r="O71" s="1">
        <f>_xlfn.XLOOKUP(C71,'CANAM Comb'!G:G,'CANAM Comb'!E:E,0)</f>
        <v>0</v>
      </c>
      <c r="P71" s="2">
        <f>_xlfn.XLOOKUP(O71,'Point Tables'!$A:$A,'Point Tables'!C:C,0,0)</f>
        <v>0</v>
      </c>
      <c r="Q71" s="6">
        <f>_xlfn.XLOOKUP(C71,'CANAM Age'!G:G,'CANAM Age'!E:E,0)</f>
        <v>0</v>
      </c>
      <c r="R71" s="2">
        <f>_xlfn.XLOOKUP(Q71,'Point Tables'!$A:$A,'Point Tables'!D:D,0)</f>
        <v>0</v>
      </c>
      <c r="S71" s="3">
        <f>_xlfn.XLOOKUP(C71,'NAC Comb'!G:G,'NAC Comb'!E:E,0,0)</f>
        <v>30</v>
      </c>
      <c r="T71" s="2">
        <f>_xlfn.XLOOKUP(S71,'Point Tables'!$A:$A,'Point Tables'!F:F,0,0)</f>
        <v>8</v>
      </c>
      <c r="U71" s="3">
        <f>_xlfn.XLOOKUP(C71,'NAC Age'!G:G,'NAC Age'!E:E,0,0)</f>
        <v>15</v>
      </c>
      <c r="V71" s="2">
        <f>_xlfn.XLOOKUP(U71,'Point Tables'!$A:$A,'Point Tables'!F:F,0,0)</f>
        <v>15</v>
      </c>
      <c r="W71" s="6">
        <f>_xlfn.XLOOKUP(C71,Worlds!E:E,Worlds!C:C,0,0)</f>
        <v>14</v>
      </c>
      <c r="X71" s="2">
        <f>_xlfn.XLOOKUP(W71,'Point Tables'!$A:$A,'Point Tables'!G:G,0,0)</f>
        <v>60</v>
      </c>
      <c r="Y71" s="5">
        <f>+H71+J71+L71+N71+P71+R71+T71+V71+X71</f>
        <v>123</v>
      </c>
    </row>
    <row r="72" spans="1:25" x14ac:dyDescent="0.3">
      <c r="A72" t="s">
        <v>966</v>
      </c>
      <c r="B72" s="15" t="str">
        <f>_xlfn.XLOOKUP($A72,'Vet List'!A:A,'Vet List'!D:D,"Not found",0)</f>
        <v>Wilson Ng</v>
      </c>
      <c r="C72" t="str">
        <f>_xlfn.CONCAT(A72,E72)</f>
        <v>C17-0216MS</v>
      </c>
      <c r="D72" s="15">
        <f>_xlfn.XLOOKUP($A72,'Vet List'!$A:$A,'Vet List'!F:F,"Not found",0)</f>
        <v>1959</v>
      </c>
      <c r="E72" t="s">
        <v>13</v>
      </c>
      <c r="F72" s="15" t="str">
        <f>_xlfn.XLOOKUP($A72,'Vet List'!$A:$A,'Vet List'!I:I,"Not found",0)</f>
        <v>60-69</v>
      </c>
      <c r="G72" s="1">
        <f>_xlfn.XLOOKUP(C72,'Nationals 2023'!E:E,'Nationals 2023'!C:C,0,0)</f>
        <v>0</v>
      </c>
      <c r="H72" s="2">
        <f>_xlfn.XLOOKUP(G72,'Point Tables'!$A:$A,'Point Tables'!B:B,0,0)</f>
        <v>0</v>
      </c>
      <c r="I72" s="6">
        <f>_xlfn.XLOOKUP(C72,'Canada Cup 2'!I:I,'Canada Cup 2'!A:A,0)</f>
        <v>10</v>
      </c>
      <c r="J72" s="2">
        <f>_xlfn.XLOOKUP(I72,'Point Tables'!$A:$A,'Point Tables'!B:B,0,0)</f>
        <v>15</v>
      </c>
      <c r="K72" s="1">
        <f>_xlfn.XLOOKUP(C72,'Canada Cup 1'!I:I,'Canada Cup 1'!A:A,0,0)</f>
        <v>0</v>
      </c>
      <c r="L72" s="2">
        <f>_xlfn.XLOOKUP(K72,'Point Tables'!$A:$A,'Point Tables'!B:B,0,0)</f>
        <v>0</v>
      </c>
      <c r="M72">
        <f>_xlfn.XLOOKUP(C72,'Domestic Ranking'!E:E,'Domestic Ranking'!F:F,0)</f>
        <v>0</v>
      </c>
      <c r="N72" s="2">
        <f>_xlfn.XLOOKUP(M72,'Point Tables'!$A:$A,'Point Tables'!B:B,0,0)</f>
        <v>0</v>
      </c>
      <c r="O72" s="1">
        <f>_xlfn.XLOOKUP(C72,'CANAM Comb'!G:G,'CANAM Comb'!E:E,0)</f>
        <v>0</v>
      </c>
      <c r="P72" s="2">
        <f>_xlfn.XLOOKUP(O72,'Point Tables'!$A:$A,'Point Tables'!C:C,0,0)</f>
        <v>0</v>
      </c>
      <c r="Q72" s="6">
        <f>_xlfn.XLOOKUP(C72,'CANAM Age'!G:G,'CANAM Age'!E:E,0)</f>
        <v>0</v>
      </c>
      <c r="R72" s="2">
        <f>_xlfn.XLOOKUP(Q72,'Point Tables'!$A:$A,'Point Tables'!D:D,0)</f>
        <v>0</v>
      </c>
      <c r="S72" s="3">
        <f>_xlfn.XLOOKUP(C72,'NAC Comb'!G:G,'NAC Comb'!E:E,0,0)</f>
        <v>0</v>
      </c>
      <c r="T72" s="2">
        <f>_xlfn.XLOOKUP(S72,'Point Tables'!$A:$A,'Point Tables'!F:F,0,0)</f>
        <v>0</v>
      </c>
      <c r="U72" s="3">
        <f>_xlfn.XLOOKUP(C72,'NAC Age'!G:G,'NAC Age'!E:E,0,0)</f>
        <v>0</v>
      </c>
      <c r="V72" s="2">
        <f>_xlfn.XLOOKUP(U72,'Point Tables'!$A:$A,'Point Tables'!F:F,0,0)</f>
        <v>0</v>
      </c>
      <c r="W72" s="6">
        <f>_xlfn.XLOOKUP(C72,Worlds!E:E,Worlds!C:C,0,0)</f>
        <v>31</v>
      </c>
      <c r="X72" s="2">
        <f>_xlfn.XLOOKUP(W72,'Point Tables'!$A:$A,'Point Tables'!G:G,0,0)</f>
        <v>40</v>
      </c>
      <c r="Y72" s="5">
        <f>+H72+J72+L72+N72+P72+R72+T72+V72+X72</f>
        <v>55</v>
      </c>
    </row>
    <row r="73" spans="1:25" x14ac:dyDescent="0.3">
      <c r="A73" t="s">
        <v>966</v>
      </c>
      <c r="B73" s="15" t="str">
        <f>_xlfn.XLOOKUP($A73,'Vet List'!A:A,'Vet List'!D:D,"Not found",0)</f>
        <v>Wilson Ng</v>
      </c>
      <c r="C73" t="str">
        <f>_xlfn.CONCAT(A73,E73)</f>
        <v>C17-0216MS</v>
      </c>
      <c r="D73" s="15">
        <f>_xlfn.XLOOKUP($A73,'Vet List'!$A:$A,'Vet List'!F:F,"Not found",0)</f>
        <v>1959</v>
      </c>
      <c r="E73" t="s">
        <v>13</v>
      </c>
      <c r="F73" s="15" t="str">
        <f>_xlfn.XLOOKUP($A73,'Vet List'!$A:$A,'Vet List'!I:I,"Not found",0)</f>
        <v>60-69</v>
      </c>
      <c r="G73" s="1">
        <f>_xlfn.XLOOKUP(C73,'Nationals 2023'!E:E,'Nationals 2023'!C:C,0,0)</f>
        <v>0</v>
      </c>
      <c r="H73" s="2">
        <f>_xlfn.XLOOKUP(G73,'Point Tables'!$A:$A,'Point Tables'!B:B,0,0)</f>
        <v>0</v>
      </c>
      <c r="I73" s="6">
        <f>_xlfn.XLOOKUP(C73,'Canada Cup 2'!I:I,'Canada Cup 2'!A:A,0)</f>
        <v>10</v>
      </c>
      <c r="J73" s="2">
        <f>_xlfn.XLOOKUP(I73,'Point Tables'!$A:$A,'Point Tables'!B:B,0,0)</f>
        <v>15</v>
      </c>
      <c r="K73" s="1">
        <f>_xlfn.XLOOKUP(C73,'Canada Cup 1'!I:I,'Canada Cup 1'!A:A,0,0)</f>
        <v>0</v>
      </c>
      <c r="L73" s="2">
        <f>_xlfn.XLOOKUP(K73,'Point Tables'!$A:$A,'Point Tables'!B:B,0,0)</f>
        <v>0</v>
      </c>
      <c r="M73">
        <f>_xlfn.XLOOKUP(C73,'Domestic Ranking'!E:E,'Domestic Ranking'!F:F,0)</f>
        <v>0</v>
      </c>
      <c r="N73" s="2">
        <f>_xlfn.XLOOKUP(M73,'Point Tables'!$A:$A,'Point Tables'!B:B,0,0)</f>
        <v>0</v>
      </c>
      <c r="O73" s="1">
        <f>_xlfn.XLOOKUP(C73,'CANAM Comb'!G:G,'CANAM Comb'!E:E,0)</f>
        <v>0</v>
      </c>
      <c r="P73" s="2">
        <f>_xlfn.XLOOKUP(O73,'Point Tables'!$A:$A,'Point Tables'!C:C,0,0)</f>
        <v>0</v>
      </c>
      <c r="Q73" s="6">
        <f>_xlfn.XLOOKUP(C73,'CANAM Age'!G:G,'CANAM Age'!E:E,0)</f>
        <v>0</v>
      </c>
      <c r="R73" s="2">
        <f>_xlfn.XLOOKUP(Q73,'Point Tables'!$A:$A,'Point Tables'!D:D,0)</f>
        <v>0</v>
      </c>
      <c r="S73" s="3">
        <f>_xlfn.XLOOKUP(C73,'NAC Comb'!G:G,'NAC Comb'!E:E,0,0)</f>
        <v>0</v>
      </c>
      <c r="T73" s="2">
        <f>_xlfn.XLOOKUP(S73,'Point Tables'!$A:$A,'Point Tables'!F:F,0,0)</f>
        <v>0</v>
      </c>
      <c r="U73" s="3">
        <f>_xlfn.XLOOKUP(C73,'NAC Age'!G:G,'NAC Age'!E:E,0,0)</f>
        <v>0</v>
      </c>
      <c r="V73" s="2">
        <f>_xlfn.XLOOKUP(U73,'Point Tables'!$A:$A,'Point Tables'!F:F,0,0)</f>
        <v>0</v>
      </c>
      <c r="W73" s="6">
        <f>_xlfn.XLOOKUP(C73,Worlds!E:E,Worlds!C:C,0,0)</f>
        <v>31</v>
      </c>
      <c r="X73" s="2">
        <f>_xlfn.XLOOKUP(W73,'Point Tables'!$A:$A,'Point Tables'!G:G,0,0)</f>
        <v>40</v>
      </c>
      <c r="Y73" s="5">
        <f>+H73+J73+L73+N73+P73+R73+T73+V73+X73</f>
        <v>55</v>
      </c>
    </row>
    <row r="74" spans="1:25" x14ac:dyDescent="0.3">
      <c r="A74" s="3" t="s">
        <v>1286</v>
      </c>
      <c r="B74" s="15" t="str">
        <f>_xlfn.XLOOKUP($A74,'Vet List'!A:A,'Vet List'!D:D,"Not found",0)</f>
        <v>Dale Dorosh</v>
      </c>
      <c r="C74" t="str">
        <f>_xlfn.CONCAT(A74,E74)</f>
        <v>C14-0135MS</v>
      </c>
      <c r="D74" s="15">
        <f>_xlfn.XLOOKUP($A74,'Vet List'!$A:$A,'Vet List'!F:F,"Not found",0)</f>
        <v>1964</v>
      </c>
      <c r="E74" t="s">
        <v>13</v>
      </c>
      <c r="F74" s="15" t="str">
        <f>_xlfn.XLOOKUP($A74,'Vet List'!$A:$A,'Vet List'!I:I,"Not found",0)</f>
        <v>60-69</v>
      </c>
      <c r="G74" s="1">
        <f>_xlfn.XLOOKUP(C74,'Nationals 2023'!E:E,'Nationals 2023'!C:C,0,0)</f>
        <v>0</v>
      </c>
      <c r="H74" s="2">
        <f>_xlfn.XLOOKUP(G74,'Point Tables'!$A:$A,'Point Tables'!B:B,0,0)</f>
        <v>0</v>
      </c>
      <c r="I74" s="6">
        <f>_xlfn.XLOOKUP(C74,'Canada Cup 2'!I:I,'Canada Cup 2'!A:A,0)</f>
        <v>0</v>
      </c>
      <c r="J74" s="2">
        <f>_xlfn.XLOOKUP(I74,'Point Tables'!$A:$A,'Point Tables'!B:B,0,0)</f>
        <v>0</v>
      </c>
      <c r="K74" s="1">
        <f>_xlfn.XLOOKUP(C74,'Canada Cup 1'!I:I,'Canada Cup 1'!A:A,0,0)</f>
        <v>0</v>
      </c>
      <c r="L74" s="2">
        <f>_xlfn.XLOOKUP(K74,'Point Tables'!$A:$A,'Point Tables'!B:B,0,0)</f>
        <v>0</v>
      </c>
      <c r="M74">
        <f>_xlfn.XLOOKUP(C74,'Domestic Ranking'!E:E,'Domestic Ranking'!F:F,0)</f>
        <v>0</v>
      </c>
      <c r="N74" s="2">
        <f>_xlfn.XLOOKUP(M74,'Point Tables'!$A:$A,'Point Tables'!B:B,0,0)</f>
        <v>0</v>
      </c>
      <c r="O74" s="1">
        <f>_xlfn.XLOOKUP(C74,'CANAM Comb'!G:G,'CANAM Comb'!E:E,0)</f>
        <v>0</v>
      </c>
      <c r="P74" s="2">
        <f>_xlfn.XLOOKUP(O74,'Point Tables'!$A:$A,'Point Tables'!C:C,0,0)</f>
        <v>0</v>
      </c>
      <c r="Q74" s="6">
        <f>_xlfn.XLOOKUP(C74,'CANAM Age'!G:G,'CANAM Age'!E:E,0)</f>
        <v>0</v>
      </c>
      <c r="R74" s="2">
        <f>_xlfn.XLOOKUP(Q74,'Point Tables'!$A:$A,'Point Tables'!D:D,0)</f>
        <v>0</v>
      </c>
      <c r="S74" s="3">
        <f>_xlfn.XLOOKUP(C74,'NAC Comb'!G:G,'NAC Comb'!E:E,0,0)</f>
        <v>0</v>
      </c>
      <c r="T74" s="2">
        <f>_xlfn.XLOOKUP(S74,'Point Tables'!$A:$A,'Point Tables'!F:F,0,0)</f>
        <v>0</v>
      </c>
      <c r="U74" s="3">
        <f>_xlfn.XLOOKUP(C74,'NAC Age'!G:G,'NAC Age'!E:E,0,0)</f>
        <v>0</v>
      </c>
      <c r="V74" s="2">
        <f>_xlfn.XLOOKUP(U74,'Point Tables'!$A:$A,'Point Tables'!F:F,0,0)</f>
        <v>0</v>
      </c>
      <c r="W74" s="6">
        <f>_xlfn.XLOOKUP(C74,Worlds!E:E,Worlds!C:C,0,0)</f>
        <v>41</v>
      </c>
      <c r="X74" s="2">
        <f>_xlfn.XLOOKUP(W74,'Point Tables'!$A:$A,'Point Tables'!G:G,0,0)</f>
        <v>20</v>
      </c>
      <c r="Y74" s="5">
        <f>+H74+J74+L74+N74+P74+R74+T74+V74+X74</f>
        <v>20</v>
      </c>
    </row>
    <row r="75" spans="1:25" x14ac:dyDescent="0.3">
      <c r="A75" s="3" t="s">
        <v>234</v>
      </c>
      <c r="B75" s="15" t="str">
        <f>_xlfn.XLOOKUP($A75,'Vet List'!A:A,'Vet List'!D:D,"Not found",0)</f>
        <v>Grace Born</v>
      </c>
      <c r="C75" t="str">
        <f>_xlfn.CONCAT(A75,E75)</f>
        <v>C08-1104MS</v>
      </c>
      <c r="D75" s="15">
        <f>_xlfn.XLOOKUP($A75,'Vet List'!$A:$A,'Vet List'!F:F,"Not found",0)</f>
        <v>1959</v>
      </c>
      <c r="E75" t="s">
        <v>13</v>
      </c>
      <c r="F75" s="15" t="str">
        <f>_xlfn.XLOOKUP($A75,'Vet List'!$A:$A,'Vet List'!I:I,"Not found",0)</f>
        <v>60-69</v>
      </c>
      <c r="G75" s="1">
        <f>_xlfn.XLOOKUP(C75,'Nationals 2023'!E:E,'Nationals 2023'!C:C,0,0)</f>
        <v>0</v>
      </c>
      <c r="H75" s="2">
        <f>_xlfn.XLOOKUP(G75,'Point Tables'!$A:$A,'Point Tables'!B:B,0,0)</f>
        <v>0</v>
      </c>
      <c r="I75" s="6">
        <f>_xlfn.XLOOKUP(C75,'Canada Cup 2'!I:I,'Canada Cup 2'!A:A,0)</f>
        <v>0</v>
      </c>
      <c r="J75" s="2">
        <f>_xlfn.XLOOKUP(I75,'Point Tables'!$A:$A,'Point Tables'!B:B,0,0)</f>
        <v>0</v>
      </c>
      <c r="K75" s="1">
        <f>_xlfn.XLOOKUP(C75,'Canada Cup 1'!I:I,'Canada Cup 1'!A:A,0,0)</f>
        <v>0</v>
      </c>
      <c r="L75" s="2">
        <f>_xlfn.XLOOKUP(K75,'Point Tables'!$A:$A,'Point Tables'!B:B,0,0)</f>
        <v>0</v>
      </c>
      <c r="M75">
        <f>_xlfn.XLOOKUP(C75,'Domestic Ranking'!E:E,'Domestic Ranking'!F:F,0)</f>
        <v>0</v>
      </c>
      <c r="N75" s="2">
        <f>_xlfn.XLOOKUP(M75,'Point Tables'!$A:$A,'Point Tables'!B:B,0,0)</f>
        <v>0</v>
      </c>
      <c r="O75" s="1">
        <f>_xlfn.XLOOKUP(C75,'CANAM Comb'!G:G,'CANAM Comb'!E:E,0)</f>
        <v>0</v>
      </c>
      <c r="P75" s="2">
        <f>_xlfn.XLOOKUP(O75,'Point Tables'!$A:$A,'Point Tables'!C:C,0,0)</f>
        <v>0</v>
      </c>
      <c r="Q75" s="6">
        <f>_xlfn.XLOOKUP(C75,'CANAM Age'!G:G,'CANAM Age'!E:E,0)</f>
        <v>0</v>
      </c>
      <c r="R75" s="2">
        <f>_xlfn.XLOOKUP(Q75,'Point Tables'!$A:$A,'Point Tables'!D:D,0)</f>
        <v>0</v>
      </c>
      <c r="S75" s="3">
        <f>_xlfn.XLOOKUP(C75,'NAC Comb'!G:G,'NAC Comb'!E:E,0,0)</f>
        <v>0</v>
      </c>
      <c r="T75" s="2">
        <f>_xlfn.XLOOKUP(S75,'Point Tables'!$A:$A,'Point Tables'!F:F,0,0)</f>
        <v>0</v>
      </c>
      <c r="U75" s="3">
        <f>_xlfn.XLOOKUP(C75,'NAC Age'!G:G,'NAC Age'!E:E,0,0)</f>
        <v>0</v>
      </c>
      <c r="V75" s="2">
        <f>_xlfn.XLOOKUP(U75,'Point Tables'!$A:$A,'Point Tables'!F:F,0,0)</f>
        <v>0</v>
      </c>
      <c r="W75" s="6">
        <f>_xlfn.XLOOKUP(C75,Worlds!E:E,Worlds!C:C,0,0)</f>
        <v>0</v>
      </c>
      <c r="X75" s="2">
        <f>_xlfn.XLOOKUP(W75,'Point Tables'!$A:$A,'Point Tables'!G:G,0,0)</f>
        <v>0</v>
      </c>
      <c r="Y75" s="5">
        <f>+H75+J75+L75+N75+P75+R75+T75+V75+X75</f>
        <v>0</v>
      </c>
    </row>
    <row r="76" spans="1:25" x14ac:dyDescent="0.3">
      <c r="A76" s="3" t="s">
        <v>165</v>
      </c>
      <c r="B76" s="15" t="str">
        <f>_xlfn.XLOOKUP($A76,'Vet List'!A:A,'Vet List'!D:D,"Not found",0)</f>
        <v>Bob Rennick</v>
      </c>
      <c r="C76" t="str">
        <f>_xlfn.CONCAT(A76,E76)</f>
        <v>C10-2180MS</v>
      </c>
      <c r="D76" s="15">
        <f>_xlfn.XLOOKUP($A76,'Vet List'!$A:$A,'Vet List'!F:F,"Not found",0)</f>
        <v>1953</v>
      </c>
      <c r="E76" t="s">
        <v>13</v>
      </c>
      <c r="F76" s="15" t="str">
        <f>_xlfn.XLOOKUP($A76,'Vet List'!$A:$A,'Vet List'!I:I,"Not found",0)</f>
        <v>70+</v>
      </c>
      <c r="G76" s="1">
        <f>_xlfn.XLOOKUP(C76,'Nationals 2023'!E:E,'Nationals 2023'!C:C,0,0)</f>
        <v>0</v>
      </c>
      <c r="H76" s="2">
        <f>_xlfn.XLOOKUP(G76,'Point Tables'!$A:$A,'Point Tables'!B:B,0,0)</f>
        <v>0</v>
      </c>
      <c r="I76" s="6">
        <f>_xlfn.XLOOKUP(C76,'Canada Cup 2'!I:I,'Canada Cup 2'!A:A,0)</f>
        <v>0</v>
      </c>
      <c r="J76" s="2">
        <f>_xlfn.XLOOKUP(I76,'Point Tables'!$A:$A,'Point Tables'!B:B,0,0)</f>
        <v>0</v>
      </c>
      <c r="K76" s="1">
        <f>_xlfn.XLOOKUP(C76,'Canada Cup 1'!I:I,'Canada Cup 1'!A:A,0,0)</f>
        <v>0</v>
      </c>
      <c r="L76" s="2">
        <f>_xlfn.XLOOKUP(K76,'Point Tables'!$A:$A,'Point Tables'!B:B,0,0)</f>
        <v>0</v>
      </c>
      <c r="M76">
        <f>_xlfn.XLOOKUP(C76,'Domestic Ranking'!E:E,'Domestic Ranking'!F:F,0)</f>
        <v>0</v>
      </c>
      <c r="N76" s="2">
        <f>_xlfn.XLOOKUP(M76,'Point Tables'!$A:$A,'Point Tables'!B:B,0,0)</f>
        <v>0</v>
      </c>
      <c r="O76" s="1">
        <f>_xlfn.XLOOKUP(C76,'CANAM Comb'!G:G,'CANAM Comb'!E:E,0)</f>
        <v>0</v>
      </c>
      <c r="P76" s="2">
        <f>_xlfn.XLOOKUP(O76,'Point Tables'!$A:$A,'Point Tables'!C:C,0,0)</f>
        <v>0</v>
      </c>
      <c r="Q76" s="6">
        <f>_xlfn.XLOOKUP(C76,'CANAM Age'!G:G,'CANAM Age'!E:E,0)</f>
        <v>0</v>
      </c>
      <c r="R76" s="2">
        <f>_xlfn.XLOOKUP(Q76,'Point Tables'!$A:$A,'Point Tables'!D:D,0)</f>
        <v>0</v>
      </c>
      <c r="S76" s="3">
        <f>_xlfn.XLOOKUP(C76,'NAC Comb'!G:G,'NAC Comb'!E:E,0,0)</f>
        <v>0</v>
      </c>
      <c r="T76" s="2">
        <f>_xlfn.XLOOKUP(S76,'Point Tables'!$A:$A,'Point Tables'!F:F,0,0)</f>
        <v>0</v>
      </c>
      <c r="U76" s="3">
        <f>_xlfn.XLOOKUP(C76,'NAC Age'!G:G,'NAC Age'!E:E,0,0)</f>
        <v>0</v>
      </c>
      <c r="V76" s="2">
        <f>_xlfn.XLOOKUP(U76,'Point Tables'!$A:$A,'Point Tables'!F:F,0,0)</f>
        <v>0</v>
      </c>
      <c r="W76" s="6">
        <f>_xlfn.XLOOKUP(C76,Worlds!E:E,Worlds!C:C,0,0)</f>
        <v>16</v>
      </c>
      <c r="X76" s="2">
        <f>_xlfn.XLOOKUP(W76,'Point Tables'!$A:$A,'Point Tables'!G:G,0,0)</f>
        <v>60</v>
      </c>
      <c r="Y76" s="5">
        <f>+H76+J76+L76+N76+P76+R76+T76+V76+X76</f>
        <v>60</v>
      </c>
    </row>
    <row r="77" spans="1:25" x14ac:dyDescent="0.3">
      <c r="A77" s="3" t="s">
        <v>1401</v>
      </c>
      <c r="B77" s="15" t="str">
        <f>_xlfn.XLOOKUP($A77,'Vet List'!A:A,'Vet List'!D:D,"Not found",0)</f>
        <v>Marvin Fine</v>
      </c>
      <c r="C77" t="str">
        <f>_xlfn.CONCAT(A77,E77)</f>
        <v>C23-7955MS</v>
      </c>
      <c r="D77" s="15">
        <f>_xlfn.XLOOKUP($A77,'Vet List'!$A:$A,'Vet List'!F:F,"Not found",0)</f>
        <v>1935</v>
      </c>
      <c r="E77" t="s">
        <v>13</v>
      </c>
      <c r="F77" s="15" t="str">
        <f>_xlfn.XLOOKUP($A77,'Vet List'!$A:$A,'Vet List'!I:I,"Not found",0)</f>
        <v>70+</v>
      </c>
      <c r="G77" s="1">
        <f>_xlfn.XLOOKUP(C77,'Nationals 2023'!E:E,'Nationals 2023'!C:C,0,0)</f>
        <v>0</v>
      </c>
      <c r="H77" s="2">
        <f>_xlfn.XLOOKUP(G77,'Point Tables'!$A:$A,'Point Tables'!B:B,0,0)</f>
        <v>0</v>
      </c>
      <c r="I77" s="6">
        <f>_xlfn.XLOOKUP(C77,'Canada Cup 2'!I:I,'Canada Cup 2'!A:A,0)</f>
        <v>0</v>
      </c>
      <c r="J77" s="2">
        <f>_xlfn.XLOOKUP(I77,'Point Tables'!$A:$A,'Point Tables'!B:B,0,0)</f>
        <v>0</v>
      </c>
      <c r="K77" s="1">
        <f>_xlfn.XLOOKUP(C77,'Canada Cup 1'!I:I,'Canada Cup 1'!A:A,0,0)</f>
        <v>0</v>
      </c>
      <c r="L77" s="2">
        <f>_xlfn.XLOOKUP(K77,'Point Tables'!$A:$A,'Point Tables'!B:B,0,0)</f>
        <v>0</v>
      </c>
      <c r="M77">
        <f>_xlfn.XLOOKUP(C77,'Domestic Ranking'!E:E,'Domestic Ranking'!F:F,0)</f>
        <v>0</v>
      </c>
      <c r="N77" s="2">
        <f>_xlfn.XLOOKUP(M77,'Point Tables'!$A:$A,'Point Tables'!B:B,0,0)</f>
        <v>0</v>
      </c>
      <c r="O77" s="1">
        <f>_xlfn.XLOOKUP(C77,'CANAM Comb'!G:G,'CANAM Comb'!E:E,0)</f>
        <v>0</v>
      </c>
      <c r="P77" s="2">
        <f>_xlfn.XLOOKUP(O77,'Point Tables'!$A:$A,'Point Tables'!C:C,0,0)</f>
        <v>0</v>
      </c>
      <c r="Q77" s="6">
        <f>_xlfn.XLOOKUP(C77,'CANAM Age'!G:G,'CANAM Age'!E:E,0)</f>
        <v>0</v>
      </c>
      <c r="R77" s="2">
        <f>_xlfn.XLOOKUP(Q77,'Point Tables'!$A:$A,'Point Tables'!D:D,0)</f>
        <v>0</v>
      </c>
      <c r="S77" s="3">
        <f>_xlfn.XLOOKUP(C77,'NAC Comb'!G:G,'NAC Comb'!E:E,0,0)</f>
        <v>0</v>
      </c>
      <c r="T77" s="2">
        <f>_xlfn.XLOOKUP(S77,'Point Tables'!$A:$A,'Point Tables'!F:F,0,0)</f>
        <v>0</v>
      </c>
      <c r="U77" s="3">
        <f>_xlfn.XLOOKUP(C77,'NAC Age'!G:G,'NAC Age'!E:E,0,0)</f>
        <v>0</v>
      </c>
      <c r="V77" s="2">
        <f>_xlfn.XLOOKUP(U77,'Point Tables'!$A:$A,'Point Tables'!F:F,0,0)</f>
        <v>0</v>
      </c>
      <c r="W77" s="6">
        <f>_xlfn.XLOOKUP(C77,Worlds!E:E,Worlds!C:C,0,0)</f>
        <v>23</v>
      </c>
      <c r="X77" s="2">
        <f>_xlfn.XLOOKUP(W77,'Point Tables'!$A:$A,'Point Tables'!G:G,0,0)</f>
        <v>40</v>
      </c>
      <c r="Y77" s="5">
        <f>+H77+J77+L77+N77+P77+R77+T77+V77+X77</f>
        <v>40</v>
      </c>
    </row>
    <row r="78" spans="1:25" x14ac:dyDescent="0.3">
      <c r="A78" s="3" t="s">
        <v>1171</v>
      </c>
      <c r="B78" s="15" t="str">
        <f>_xlfn.XLOOKUP($A78,'Vet List'!A:A,'Vet List'!D:D,"Not found",0)</f>
        <v>Anita Woo</v>
      </c>
      <c r="C78" t="str">
        <f>_xlfn.CONCAT(A78,E78)</f>
        <v>C21-3445WE</v>
      </c>
      <c r="D78" s="15">
        <f>_xlfn.XLOOKUP($A78,'Vet List'!$A:$A,'Vet List'!F:F,"Not found",0)</f>
        <v>1975</v>
      </c>
      <c r="E78" t="s">
        <v>14</v>
      </c>
      <c r="F78" s="15" t="str">
        <f>_xlfn.XLOOKUP($A78,'Vet List'!$A:$A,'Vet List'!I:I,"Not found",0)</f>
        <v>40-49</v>
      </c>
      <c r="G78" s="1">
        <f>_xlfn.XLOOKUP(C78,'Nationals 2023'!E:E,'Nationals 2023'!C:C,0,0)</f>
        <v>0</v>
      </c>
      <c r="H78" s="2">
        <f>_xlfn.XLOOKUP(G78,'Point Tables'!$A:$A,'Point Tables'!B:B,0,0)</f>
        <v>0</v>
      </c>
      <c r="I78" s="6">
        <f>_xlfn.XLOOKUP(C78,'Canada Cup 2'!I:I,'Canada Cup 2'!A:A,0)</f>
        <v>3</v>
      </c>
      <c r="J78" s="2">
        <f>_xlfn.XLOOKUP(I78,'Point Tables'!$A:$A,'Point Tables'!B:B,0,0)</f>
        <v>40</v>
      </c>
      <c r="K78" s="1">
        <f>_xlfn.XLOOKUP(C78,'Canada Cup 1'!I:I,'Canada Cup 1'!A:A,0,0)</f>
        <v>0</v>
      </c>
      <c r="L78" s="2">
        <f>_xlfn.XLOOKUP(K78,'Point Tables'!$A:$A,'Point Tables'!B:B,0,0)</f>
        <v>0</v>
      </c>
      <c r="M78">
        <f>_xlfn.XLOOKUP(C78,'Domestic Ranking'!E:E,'Domestic Ranking'!F:F,0)</f>
        <v>0</v>
      </c>
      <c r="N78" s="2">
        <f>_xlfn.XLOOKUP(M78,'Point Tables'!$A:$A,'Point Tables'!B:B,0,0)</f>
        <v>0</v>
      </c>
      <c r="O78" s="1">
        <f>_xlfn.XLOOKUP(C78,'CANAM Comb'!G:G,'CANAM Comb'!E:E,0)</f>
        <v>0</v>
      </c>
      <c r="P78" s="2">
        <f>_xlfn.XLOOKUP(O78,'Point Tables'!$A:$A,'Point Tables'!C:C,0,0)</f>
        <v>0</v>
      </c>
      <c r="Q78" s="6">
        <f>_xlfn.XLOOKUP(C78,'CANAM Age'!G:G,'CANAM Age'!E:E,0)</f>
        <v>0</v>
      </c>
      <c r="R78" s="2">
        <f>_xlfn.XLOOKUP(Q78,'Point Tables'!$A:$A,'Point Tables'!D:D,0)</f>
        <v>0</v>
      </c>
      <c r="S78" s="3">
        <f>_xlfn.XLOOKUP(C78,'NAC Comb'!G:G,'NAC Comb'!E:E,0,0)</f>
        <v>0</v>
      </c>
      <c r="T78" s="2">
        <f>_xlfn.XLOOKUP(S78,'Point Tables'!$A:$A,'Point Tables'!F:F,0,0)</f>
        <v>0</v>
      </c>
      <c r="U78" s="3">
        <f>_xlfn.XLOOKUP(C78,'NAC Age'!G:G,'NAC Age'!E:E,0,0)</f>
        <v>0</v>
      </c>
      <c r="V78" s="2">
        <f>_xlfn.XLOOKUP(U78,'Point Tables'!$A:$A,'Point Tables'!F:F,0,0)</f>
        <v>0</v>
      </c>
      <c r="W78" s="6">
        <f>_xlfn.XLOOKUP(C78,Worlds!E:E,Worlds!C:C,0,0)</f>
        <v>0</v>
      </c>
      <c r="X78" s="2">
        <f>_xlfn.XLOOKUP(W78,'Point Tables'!$A:$A,'Point Tables'!G:G,0,0)</f>
        <v>0</v>
      </c>
      <c r="Y78" s="5">
        <f>+H78+J78+L78+N78+P78+R78+T78+V78+X78</f>
        <v>40</v>
      </c>
    </row>
    <row r="79" spans="1:25" x14ac:dyDescent="0.3">
      <c r="A79" s="3" t="s">
        <v>1179</v>
      </c>
      <c r="B79" s="15" t="str">
        <f>_xlfn.XLOOKUP($A79,'Vet List'!A:A,'Vet List'!D:D,"Not found",0)</f>
        <v>Nadia Daher</v>
      </c>
      <c r="C79" t="str">
        <f>_xlfn.CONCAT(A79,E79)</f>
        <v>C20-2396WE</v>
      </c>
      <c r="D79" s="15">
        <f>_xlfn.XLOOKUP($A79,'Vet List'!$A:$A,'Vet List'!F:F,"Not found",0)</f>
        <v>1976</v>
      </c>
      <c r="E79" t="s">
        <v>14</v>
      </c>
      <c r="F79" s="15" t="str">
        <f>_xlfn.XLOOKUP($A79,'Vet List'!$A:$A,'Vet List'!I:I,"Not found",0)</f>
        <v>40-49</v>
      </c>
      <c r="G79" s="1">
        <f>_xlfn.XLOOKUP(C79,'Nationals 2023'!E:E,'Nationals 2023'!C:C,0,0)</f>
        <v>0</v>
      </c>
      <c r="H79" s="2">
        <f>_xlfn.XLOOKUP(G79,'Point Tables'!$A:$A,'Point Tables'!B:B,0,0)</f>
        <v>0</v>
      </c>
      <c r="I79" s="6">
        <f>_xlfn.XLOOKUP(C79,'Canada Cup 2'!I:I,'Canada Cup 2'!A:A,0)</f>
        <v>6</v>
      </c>
      <c r="J79" s="2">
        <f>_xlfn.XLOOKUP(I79,'Point Tables'!$A:$A,'Point Tables'!B:B,0,0)</f>
        <v>30</v>
      </c>
      <c r="K79" s="1">
        <f>_xlfn.XLOOKUP(C79,'Canada Cup 1'!I:I,'Canada Cup 1'!A:A,0,0)</f>
        <v>0</v>
      </c>
      <c r="L79" s="2">
        <f>_xlfn.XLOOKUP(K79,'Point Tables'!$A:$A,'Point Tables'!B:B,0,0)</f>
        <v>0</v>
      </c>
      <c r="M79">
        <f>_xlfn.XLOOKUP(C79,'Domestic Ranking'!E:E,'Domestic Ranking'!F:F,0)</f>
        <v>0</v>
      </c>
      <c r="N79" s="2">
        <f>_xlfn.XLOOKUP(M79,'Point Tables'!$A:$A,'Point Tables'!B:B,0,0)</f>
        <v>0</v>
      </c>
      <c r="O79" s="1">
        <f>_xlfn.XLOOKUP(C79,'CANAM Comb'!G:G,'CANAM Comb'!E:E,0)</f>
        <v>0</v>
      </c>
      <c r="P79" s="2">
        <f>_xlfn.XLOOKUP(O79,'Point Tables'!$A:$A,'Point Tables'!C:C,0,0)</f>
        <v>0</v>
      </c>
      <c r="Q79" s="6">
        <f>_xlfn.XLOOKUP(C79,'CANAM Age'!G:G,'CANAM Age'!E:E,0)</f>
        <v>0</v>
      </c>
      <c r="R79" s="2">
        <f>_xlfn.XLOOKUP(Q79,'Point Tables'!$A:$A,'Point Tables'!D:D,0)</f>
        <v>0</v>
      </c>
      <c r="S79" s="3">
        <f>_xlfn.XLOOKUP(C79,'NAC Comb'!G:G,'NAC Comb'!E:E,0,0)</f>
        <v>40</v>
      </c>
      <c r="T79" s="2">
        <f>_xlfn.XLOOKUP(S79,'Point Tables'!$A:$A,'Point Tables'!F:F,0,0)</f>
        <v>4</v>
      </c>
      <c r="U79" s="3">
        <f>_xlfn.XLOOKUP(C79,'NAC Age'!G:G,'NAC Age'!E:E,0,0)</f>
        <v>0</v>
      </c>
      <c r="V79" s="2">
        <f>_xlfn.XLOOKUP(U79,'Point Tables'!$A:$A,'Point Tables'!F:F,0,0)</f>
        <v>0</v>
      </c>
      <c r="W79" s="6">
        <f>_xlfn.XLOOKUP(C79,Worlds!E:E,Worlds!C:C,0,0)</f>
        <v>0</v>
      </c>
      <c r="X79" s="2">
        <f>_xlfn.XLOOKUP(W79,'Point Tables'!$A:$A,'Point Tables'!G:G,0,0)</f>
        <v>0</v>
      </c>
      <c r="Y79" s="5">
        <f>+H79+J79+L79+N79+P79+R79+T79+V79+X79</f>
        <v>34</v>
      </c>
    </row>
    <row r="80" spans="1:25" x14ac:dyDescent="0.3">
      <c r="A80" s="29" t="s">
        <v>1404</v>
      </c>
      <c r="B80" s="15" t="str">
        <f>_xlfn.XLOOKUP($A80,'Vet List'!A:A,'Vet List'!D:D,"Not found",0)</f>
        <v>Michelle Ostrikoff</v>
      </c>
      <c r="C80" t="str">
        <f>_xlfn.CONCAT(A80,E80)</f>
        <v>C22-7881WE</v>
      </c>
      <c r="D80" s="15">
        <f>_xlfn.XLOOKUP($A80,'Vet List'!$A:$A,'Vet List'!F:F,"Not found",0)</f>
        <v>1979</v>
      </c>
      <c r="E80" t="s">
        <v>14</v>
      </c>
      <c r="F80" s="15" t="str">
        <f>_xlfn.XLOOKUP($A80,'Vet List'!$A:$A,'Vet List'!I:I,"Not found",0)</f>
        <v>40-49</v>
      </c>
      <c r="G80" s="1">
        <f>_xlfn.XLOOKUP(C80,'Nationals 2023'!E:E,'Nationals 2023'!C:C,0,0)</f>
        <v>0</v>
      </c>
      <c r="H80" s="2">
        <f>_xlfn.XLOOKUP(G80,'Point Tables'!$A:$A,'Point Tables'!B:B,0,0)</f>
        <v>0</v>
      </c>
      <c r="I80" s="6">
        <f>_xlfn.XLOOKUP(C80,'Canada Cup 2'!I:I,'Canada Cup 2'!A:A,0)</f>
        <v>0</v>
      </c>
      <c r="J80" s="2">
        <f>_xlfn.XLOOKUP(I80,'Point Tables'!$A:$A,'Point Tables'!B:B,0,0)</f>
        <v>0</v>
      </c>
      <c r="K80" s="1">
        <f>_xlfn.XLOOKUP(C80,'Canada Cup 1'!I:I,'Canada Cup 1'!A:A,0,0)</f>
        <v>0</v>
      </c>
      <c r="L80" s="2">
        <f>_xlfn.XLOOKUP(K80,'Point Tables'!$A:$A,'Point Tables'!B:B,0,0)</f>
        <v>0</v>
      </c>
      <c r="M80">
        <f>_xlfn.XLOOKUP(C80,'Domestic Ranking'!E:E,'Domestic Ranking'!F:F,0)</f>
        <v>0</v>
      </c>
      <c r="N80" s="2">
        <f>_xlfn.XLOOKUP(M80,'Point Tables'!$A:$A,'Point Tables'!B:B,0,0)</f>
        <v>0</v>
      </c>
      <c r="O80" s="1">
        <f>_xlfn.XLOOKUP(C80,'CANAM Comb'!G:G,'CANAM Comb'!E:E,0)</f>
        <v>0</v>
      </c>
      <c r="P80" s="2">
        <f>_xlfn.XLOOKUP(O80,'Point Tables'!$A:$A,'Point Tables'!C:C,0,0)</f>
        <v>0</v>
      </c>
      <c r="Q80" s="6">
        <f>_xlfn.XLOOKUP(C80,'CANAM Age'!G:G,'CANAM Age'!E:E,0)</f>
        <v>0</v>
      </c>
      <c r="R80" s="2">
        <f>_xlfn.XLOOKUP(Q80,'Point Tables'!$A:$A,'Point Tables'!D:D,0)</f>
        <v>0</v>
      </c>
      <c r="S80" s="3">
        <f>_xlfn.XLOOKUP(C80,'NAC Comb'!G:G,'NAC Comb'!E:E,0,0)</f>
        <v>26</v>
      </c>
      <c r="T80" s="2">
        <f>_xlfn.XLOOKUP(S80,'Point Tables'!$A:$A,'Point Tables'!F:F,0,0)</f>
        <v>8</v>
      </c>
      <c r="U80" s="3">
        <f>_xlfn.XLOOKUP(C80,'NAC Age'!G:G,'NAC Age'!E:E,0,0)</f>
        <v>9</v>
      </c>
      <c r="V80" s="2">
        <f>_xlfn.XLOOKUP(U80,'Point Tables'!$A:$A,'Point Tables'!F:F,0,0)</f>
        <v>20</v>
      </c>
      <c r="W80" s="6">
        <f>_xlfn.XLOOKUP(C80,Worlds!E:E,Worlds!C:C,0,0)</f>
        <v>0</v>
      </c>
      <c r="X80" s="2">
        <f>_xlfn.XLOOKUP(W80,'Point Tables'!$A:$A,'Point Tables'!G:G,0,0)</f>
        <v>0</v>
      </c>
      <c r="Y80" s="5">
        <f>+H80+J80+L80+N80+P80+R80+T80+V80+X80</f>
        <v>28</v>
      </c>
    </row>
    <row r="81" spans="1:25" x14ac:dyDescent="0.3">
      <c r="A81" s="3" t="s">
        <v>1300</v>
      </c>
      <c r="B81" s="15" t="str">
        <f>_xlfn.XLOOKUP($A81,'Vet List'!A:A,'Vet List'!D:D,"Not found",0)</f>
        <v>Minyi Tang</v>
      </c>
      <c r="C81" t="str">
        <f>_xlfn.CONCAT(A81,E81)</f>
        <v>C18-0322WE</v>
      </c>
      <c r="D81" s="15">
        <f>_xlfn.XLOOKUP($A81,'Vet List'!$A:$A,'Vet List'!F:F,"Not found",0)</f>
        <v>1972</v>
      </c>
      <c r="E81" t="s">
        <v>14</v>
      </c>
      <c r="F81" s="15" t="str">
        <f>_xlfn.XLOOKUP($A81,'Vet List'!$A:$A,'Vet List'!I:I,"Not found",0)</f>
        <v>50-59</v>
      </c>
      <c r="G81" s="1">
        <f>_xlfn.XLOOKUP(C81,'Nationals 2023'!E:E,'Nationals 2023'!C:C,0,0)</f>
        <v>0</v>
      </c>
      <c r="H81" s="2">
        <f>_xlfn.XLOOKUP(G81,'Point Tables'!$A:$A,'Point Tables'!B:B,0,0)</f>
        <v>0</v>
      </c>
      <c r="I81" s="6">
        <f>_xlfn.XLOOKUP(C81,'Canada Cup 2'!I:I,'Canada Cup 2'!A:A,0)</f>
        <v>2</v>
      </c>
      <c r="J81" s="2">
        <f>_xlfn.XLOOKUP(I81,'Point Tables'!$A:$A,'Point Tables'!B:B,0,0)</f>
        <v>45</v>
      </c>
      <c r="K81" s="1">
        <f>_xlfn.XLOOKUP(C81,'Canada Cup 1'!I:I,'Canada Cup 1'!A:A,0,0)</f>
        <v>0</v>
      </c>
      <c r="L81" s="2">
        <f>_xlfn.XLOOKUP(K81,'Point Tables'!$A:$A,'Point Tables'!B:B,0,0)</f>
        <v>0</v>
      </c>
      <c r="M81">
        <f>_xlfn.XLOOKUP(C81,'Domestic Ranking'!E:E,'Domestic Ranking'!F:F,0)</f>
        <v>0</v>
      </c>
      <c r="N81" s="2">
        <f>_xlfn.XLOOKUP(M81,'Point Tables'!$A:$A,'Point Tables'!B:B,0,0)</f>
        <v>0</v>
      </c>
      <c r="O81" s="1">
        <f>_xlfn.XLOOKUP(C81,'CANAM Comb'!G:G,'CANAM Comb'!E:E,0)</f>
        <v>0</v>
      </c>
      <c r="P81" s="2">
        <f>_xlfn.XLOOKUP(O81,'Point Tables'!$A:$A,'Point Tables'!C:C,0,0)</f>
        <v>0</v>
      </c>
      <c r="Q81" s="6">
        <f>_xlfn.XLOOKUP(C81,'CANAM Age'!G:G,'CANAM Age'!E:E,0)</f>
        <v>0</v>
      </c>
      <c r="R81" s="2">
        <f>_xlfn.XLOOKUP(Q81,'Point Tables'!$A:$A,'Point Tables'!D:D,0)</f>
        <v>0</v>
      </c>
      <c r="S81" s="3">
        <f>_xlfn.XLOOKUP(C81,'NAC Comb'!G:G,'NAC Comb'!E:E,0,0)</f>
        <v>52</v>
      </c>
      <c r="T81" s="2">
        <f>_xlfn.XLOOKUP(S81,'Point Tables'!$A:$A,'Point Tables'!F:F,0,0)</f>
        <v>4</v>
      </c>
      <c r="U81" s="3">
        <f>_xlfn.XLOOKUP(C81,'NAC Age'!G:G,'NAC Age'!E:E,0,0)</f>
        <v>30</v>
      </c>
      <c r="V81" s="2">
        <f>_xlfn.XLOOKUP(U81,'Point Tables'!$A:$A,'Point Tables'!F:F,0,0)</f>
        <v>8</v>
      </c>
      <c r="W81" s="6">
        <f>_xlfn.XLOOKUP(C81,Worlds!E:E,Worlds!C:C,0,0)</f>
        <v>38</v>
      </c>
      <c r="X81" s="2">
        <f>_xlfn.XLOOKUP(W81,'Point Tables'!$A:$A,'Point Tables'!G:G,0,0)</f>
        <v>20</v>
      </c>
      <c r="Y81" s="5">
        <f>+H81+J81+L81+N81+P81+R81+T81+V81+X81</f>
        <v>77</v>
      </c>
    </row>
    <row r="82" spans="1:25" x14ac:dyDescent="0.3">
      <c r="A82" s="3" t="s">
        <v>1138</v>
      </c>
      <c r="B82" s="15" t="str">
        <f>_xlfn.XLOOKUP($A82,'Vet List'!A:A,'Vet List'!D:D,"Not found",0)</f>
        <v>Judit Blasko</v>
      </c>
      <c r="C82" t="str">
        <f>_xlfn.CONCAT(A82,E82)</f>
        <v>C20-2379WE</v>
      </c>
      <c r="D82" s="15">
        <f>_xlfn.XLOOKUP($A82,'Vet List'!$A:$A,'Vet List'!F:F,"Not found",0)</f>
        <v>1974</v>
      </c>
      <c r="E82" t="s">
        <v>14</v>
      </c>
      <c r="F82" s="15" t="str">
        <f>_xlfn.XLOOKUP($A82,'Vet List'!$A:$A,'Vet List'!I:I,"Not found",0)</f>
        <v>50-59</v>
      </c>
      <c r="G82" s="1">
        <f>_xlfn.XLOOKUP(C82,'Nationals 2023'!E:E,'Nationals 2023'!C:C,0,0)</f>
        <v>0</v>
      </c>
      <c r="H82" s="2">
        <f>_xlfn.XLOOKUP(G82,'Point Tables'!$A:$A,'Point Tables'!B:B,0,0)</f>
        <v>0</v>
      </c>
      <c r="I82" s="6">
        <f>_xlfn.XLOOKUP(C82,'Canada Cup 2'!I:I,'Canada Cup 2'!A:A,0)</f>
        <v>1</v>
      </c>
      <c r="J82" s="2">
        <f>_xlfn.XLOOKUP(I82,'Point Tables'!$A:$A,'Point Tables'!B:B,0,0)</f>
        <v>50</v>
      </c>
      <c r="K82" s="1">
        <f>_xlfn.XLOOKUP(C82,'Canada Cup 1'!I:I,'Canada Cup 1'!A:A,0,0)</f>
        <v>0</v>
      </c>
      <c r="L82" s="2">
        <f>_xlfn.XLOOKUP(K82,'Point Tables'!$A:$A,'Point Tables'!B:B,0,0)</f>
        <v>0</v>
      </c>
      <c r="M82">
        <f>_xlfn.XLOOKUP(C82,'Domestic Ranking'!E:E,'Domestic Ranking'!F:F,0)</f>
        <v>0</v>
      </c>
      <c r="N82" s="2">
        <f>_xlfn.XLOOKUP(M82,'Point Tables'!$A:$A,'Point Tables'!B:B,0,0)</f>
        <v>0</v>
      </c>
      <c r="O82" s="1">
        <f>_xlfn.XLOOKUP(C82,'CANAM Comb'!G:G,'CANAM Comb'!E:E,0)</f>
        <v>0</v>
      </c>
      <c r="P82" s="2">
        <f>_xlfn.XLOOKUP(O82,'Point Tables'!$A:$A,'Point Tables'!C:C,0,0)</f>
        <v>0</v>
      </c>
      <c r="Q82" s="6">
        <f>_xlfn.XLOOKUP(C82,'CANAM Age'!G:G,'CANAM Age'!E:E,0)</f>
        <v>0</v>
      </c>
      <c r="R82" s="2">
        <f>_xlfn.XLOOKUP(Q82,'Point Tables'!$A:$A,'Point Tables'!D:D,0)</f>
        <v>0</v>
      </c>
      <c r="S82" s="3">
        <f>_xlfn.XLOOKUP(C82,'NAC Comb'!G:G,'NAC Comb'!E:E,0,0)</f>
        <v>56</v>
      </c>
      <c r="T82" s="2">
        <f>_xlfn.XLOOKUP(S82,'Point Tables'!$A:$A,'Point Tables'!F:F,0,0)</f>
        <v>4</v>
      </c>
      <c r="U82" s="3">
        <f>_xlfn.XLOOKUP(C82,'NAC Age'!G:G,'NAC Age'!E:E,0,0)</f>
        <v>26</v>
      </c>
      <c r="V82" s="2">
        <f>_xlfn.XLOOKUP(U82,'Point Tables'!$A:$A,'Point Tables'!F:F,0,0)</f>
        <v>8</v>
      </c>
      <c r="W82" s="6">
        <f>_xlfn.XLOOKUP(C82,Worlds!E:E,Worlds!C:C,0,0)</f>
        <v>0</v>
      </c>
      <c r="X82" s="2">
        <f>_xlfn.XLOOKUP(W82,'Point Tables'!$A:$A,'Point Tables'!G:G,0,0)</f>
        <v>0</v>
      </c>
      <c r="Y82" s="5">
        <f>+H82+J82+L82+N82+P82+R82+T82+V82+X82</f>
        <v>62</v>
      </c>
    </row>
    <row r="83" spans="1:25" x14ac:dyDescent="0.3">
      <c r="A83" s="3" t="s">
        <v>211</v>
      </c>
      <c r="B83" s="15" t="str">
        <f>_xlfn.XLOOKUP($A83,'Vet List'!A:A,'Vet List'!D:D,"Not found",0)</f>
        <v>Natalie Gagnon</v>
      </c>
      <c r="C83" t="str">
        <f>_xlfn.CONCAT(A83,E83)</f>
        <v>C16-2010WE</v>
      </c>
      <c r="D83" s="15">
        <f>_xlfn.XLOOKUP($A83,'Vet List'!$A:$A,'Vet List'!F:F,"Not found",0)</f>
        <v>1967</v>
      </c>
      <c r="E83" t="s">
        <v>14</v>
      </c>
      <c r="F83" s="15" t="str">
        <f>_xlfn.XLOOKUP($A83,'Vet List'!$A:$A,'Vet List'!I:I,"Not found",0)</f>
        <v>50-59</v>
      </c>
      <c r="G83" s="1">
        <f>_xlfn.XLOOKUP(C83,'Nationals 2023'!E:E,'Nationals 2023'!C:C,0,0)</f>
        <v>0</v>
      </c>
      <c r="H83" s="2">
        <f>_xlfn.XLOOKUP(G83,'Point Tables'!$A:$A,'Point Tables'!B:B,0,0)</f>
        <v>0</v>
      </c>
      <c r="I83" s="6">
        <f>_xlfn.XLOOKUP(C83,'Canada Cup 2'!I:I,'Canada Cup 2'!A:A,0)</f>
        <v>0</v>
      </c>
      <c r="J83" s="2">
        <f>_xlfn.XLOOKUP(I83,'Point Tables'!$A:$A,'Point Tables'!B:B,0,0)</f>
        <v>0</v>
      </c>
      <c r="K83" s="1">
        <f>_xlfn.XLOOKUP(C83,'Canada Cup 1'!I:I,'Canada Cup 1'!A:A,0,0)</f>
        <v>0</v>
      </c>
      <c r="L83" s="2">
        <f>_xlfn.XLOOKUP(K83,'Point Tables'!$A:$A,'Point Tables'!B:B,0,0)</f>
        <v>0</v>
      </c>
      <c r="M83">
        <f>_xlfn.XLOOKUP(C83,'Domestic Ranking'!E:E,'Domestic Ranking'!F:F,0)</f>
        <v>0</v>
      </c>
      <c r="N83" s="2">
        <f>_xlfn.XLOOKUP(M83,'Point Tables'!$A:$A,'Point Tables'!B:B,0,0)</f>
        <v>0</v>
      </c>
      <c r="O83" s="1">
        <f>_xlfn.XLOOKUP(C83,'CANAM Comb'!G:G,'CANAM Comb'!E:E,0)</f>
        <v>0</v>
      </c>
      <c r="P83" s="2">
        <f>_xlfn.XLOOKUP(O83,'Point Tables'!$A:$A,'Point Tables'!C:C,0,0)</f>
        <v>0</v>
      </c>
      <c r="Q83" s="6">
        <f>_xlfn.XLOOKUP(C83,'CANAM Age'!G:G,'CANAM Age'!E:E,0)</f>
        <v>0</v>
      </c>
      <c r="R83" s="2">
        <f>_xlfn.XLOOKUP(Q83,'Point Tables'!$A:$A,'Point Tables'!D:D,0)</f>
        <v>0</v>
      </c>
      <c r="S83" s="3">
        <f>_xlfn.XLOOKUP(C83,'NAC Comb'!G:G,'NAC Comb'!E:E,0,0)</f>
        <v>0</v>
      </c>
      <c r="T83" s="2">
        <f>_xlfn.XLOOKUP(S83,'Point Tables'!$A:$A,'Point Tables'!F:F,0,0)</f>
        <v>0</v>
      </c>
      <c r="U83" s="3">
        <f>_xlfn.XLOOKUP(C83,'NAC Age'!G:G,'NAC Age'!E:E,0,0)</f>
        <v>0</v>
      </c>
      <c r="V83" s="2">
        <f>_xlfn.XLOOKUP(U83,'Point Tables'!$A:$A,'Point Tables'!F:F,0,0)</f>
        <v>0</v>
      </c>
      <c r="W83" s="6">
        <f>_xlfn.XLOOKUP(C83,Worlds!E:E,Worlds!C:C,0,0)</f>
        <v>30</v>
      </c>
      <c r="X83" s="2">
        <f>_xlfn.XLOOKUP(W83,'Point Tables'!$A:$A,'Point Tables'!G:G,0,0)</f>
        <v>40</v>
      </c>
      <c r="Y83" s="5">
        <f>+H83+J83+L83+N83+P83+R83+T83+V83+X83</f>
        <v>40</v>
      </c>
    </row>
    <row r="84" spans="1:25" x14ac:dyDescent="0.3">
      <c r="A84" s="3" t="s">
        <v>176</v>
      </c>
      <c r="B84" s="15" t="str">
        <f>_xlfn.XLOOKUP($A84,'Vet List'!A:A,'Vet List'!D:D,"Not found",0)</f>
        <v>Lisa Huzel</v>
      </c>
      <c r="C84" t="str">
        <f>_xlfn.CONCAT(A84,E84)</f>
        <v>C15-0350WE</v>
      </c>
      <c r="D84" s="15">
        <f>_xlfn.XLOOKUP($A84,'Vet List'!$A:$A,'Vet List'!F:F,"Not found",0)</f>
        <v>1967</v>
      </c>
      <c r="E84" t="s">
        <v>14</v>
      </c>
      <c r="F84" s="15" t="str">
        <f>_xlfn.XLOOKUP($A84,'Vet List'!$A:$A,'Vet List'!I:I,"Not found",0)</f>
        <v>50-59</v>
      </c>
      <c r="G84" s="1">
        <f>_xlfn.XLOOKUP(C84,'Nationals 2023'!E:E,'Nationals 2023'!C:C,0,0)</f>
        <v>0</v>
      </c>
      <c r="H84" s="2">
        <f>_xlfn.XLOOKUP(G84,'Point Tables'!$A:$A,'Point Tables'!B:B,0,0)</f>
        <v>0</v>
      </c>
      <c r="I84" s="6">
        <f>_xlfn.XLOOKUP(C84,'Canada Cup 2'!I:I,'Canada Cup 2'!A:A,0)</f>
        <v>0</v>
      </c>
      <c r="J84" s="2">
        <f>_xlfn.XLOOKUP(I84,'Point Tables'!$A:$A,'Point Tables'!B:B,0,0)</f>
        <v>0</v>
      </c>
      <c r="K84" s="1">
        <f>_xlfn.XLOOKUP(C84,'Canada Cup 1'!I:I,'Canada Cup 1'!A:A,0,0)</f>
        <v>0</v>
      </c>
      <c r="L84" s="2">
        <f>_xlfn.XLOOKUP(K84,'Point Tables'!$A:$A,'Point Tables'!B:B,0,0)</f>
        <v>0</v>
      </c>
      <c r="M84">
        <f>_xlfn.XLOOKUP(C84,'Domestic Ranking'!E:E,'Domestic Ranking'!F:F,0)</f>
        <v>0</v>
      </c>
      <c r="N84" s="2">
        <f>_xlfn.XLOOKUP(M84,'Point Tables'!$A:$A,'Point Tables'!B:B,0,0)</f>
        <v>0</v>
      </c>
      <c r="O84" s="1">
        <f>_xlfn.XLOOKUP(C84,'CANAM Comb'!G:G,'CANAM Comb'!E:E,0)</f>
        <v>0</v>
      </c>
      <c r="P84" s="2">
        <f>_xlfn.XLOOKUP(O84,'Point Tables'!$A:$A,'Point Tables'!C:C,0,0)</f>
        <v>0</v>
      </c>
      <c r="Q84" s="6">
        <f>_xlfn.XLOOKUP(C84,'CANAM Age'!G:G,'CANAM Age'!E:E,0)</f>
        <v>0</v>
      </c>
      <c r="R84" s="2">
        <f>_xlfn.XLOOKUP(Q84,'Point Tables'!$A:$A,'Point Tables'!D:D,0)</f>
        <v>0</v>
      </c>
      <c r="S84" s="3">
        <f>_xlfn.XLOOKUP(C84,'NAC Comb'!G:G,'NAC Comb'!E:E,0,0)</f>
        <v>39</v>
      </c>
      <c r="T84" s="2">
        <f>_xlfn.XLOOKUP(S84,'Point Tables'!$A:$A,'Point Tables'!F:F,0,0)</f>
        <v>4</v>
      </c>
      <c r="U84" s="3">
        <f>_xlfn.XLOOKUP(C84,'NAC Age'!G:G,'NAC Age'!E:E,0,0)</f>
        <v>19</v>
      </c>
      <c r="V84" s="2">
        <f>_xlfn.XLOOKUP(U84,'Point Tables'!$A:$A,'Point Tables'!F:F,0,0)</f>
        <v>8</v>
      </c>
      <c r="W84" s="6">
        <f>_xlfn.XLOOKUP(C84,Worlds!E:E,Worlds!C:C,0,0)</f>
        <v>36</v>
      </c>
      <c r="X84" s="2">
        <f>_xlfn.XLOOKUP(W84,'Point Tables'!$A:$A,'Point Tables'!G:G,0,0)</f>
        <v>20</v>
      </c>
      <c r="Y84" s="5">
        <f>+H84+J84+L84+N84+P84+R84+T84+V84+X84</f>
        <v>32</v>
      </c>
    </row>
    <row r="85" spans="1:25" x14ac:dyDescent="0.3">
      <c r="A85" s="3" t="s">
        <v>1061</v>
      </c>
      <c r="B85" s="15" t="str">
        <f>_xlfn.XLOOKUP($A85,'Vet List'!A:A,'Vet List'!D:D,"Not found",0)</f>
        <v>Maryse Lelievre</v>
      </c>
      <c r="C85" t="str">
        <f>_xlfn.CONCAT(A85,E85)</f>
        <v>C16-1971WE</v>
      </c>
      <c r="D85" s="15">
        <f>_xlfn.XLOOKUP($A85,'Vet List'!$A:$A,'Vet List'!F:F,"Not found",0)</f>
        <v>1968</v>
      </c>
      <c r="E85" t="s">
        <v>14</v>
      </c>
      <c r="F85" s="15" t="str">
        <f>_xlfn.XLOOKUP($A85,'Vet List'!$A:$A,'Vet List'!I:I,"Not found",0)</f>
        <v>50-59</v>
      </c>
      <c r="G85" s="1">
        <f>_xlfn.XLOOKUP(C85,'Nationals 2023'!E:E,'Nationals 2023'!C:C,0,0)</f>
        <v>0</v>
      </c>
      <c r="H85" s="2">
        <f>_xlfn.XLOOKUP(G85,'Point Tables'!$A:$A,'Point Tables'!B:B,0,0)</f>
        <v>0</v>
      </c>
      <c r="I85" s="6">
        <f>_xlfn.XLOOKUP(C85,'Canada Cup 2'!I:I,'Canada Cup 2'!A:A,0)</f>
        <v>0</v>
      </c>
      <c r="J85" s="2">
        <f>_xlfn.XLOOKUP(I85,'Point Tables'!$A:$A,'Point Tables'!B:B,0,0)</f>
        <v>0</v>
      </c>
      <c r="K85" s="1">
        <f>_xlfn.XLOOKUP(C85,'Canada Cup 1'!I:I,'Canada Cup 1'!A:A,0,0)</f>
        <v>0</v>
      </c>
      <c r="L85" s="2">
        <f>_xlfn.XLOOKUP(K85,'Point Tables'!$A:$A,'Point Tables'!B:B,0,0)</f>
        <v>0</v>
      </c>
      <c r="M85">
        <f>_xlfn.XLOOKUP(C85,'Domestic Ranking'!E:E,'Domestic Ranking'!F:F,0)</f>
        <v>0</v>
      </c>
      <c r="N85" s="2">
        <f>_xlfn.XLOOKUP(M85,'Point Tables'!$A:$A,'Point Tables'!B:B,0,0)</f>
        <v>0</v>
      </c>
      <c r="O85" s="1">
        <f>_xlfn.XLOOKUP(C85,'CANAM Comb'!G:G,'CANAM Comb'!E:E,0)</f>
        <v>0</v>
      </c>
      <c r="P85" s="2">
        <f>_xlfn.XLOOKUP(O85,'Point Tables'!$A:$A,'Point Tables'!C:C,0,0)</f>
        <v>0</v>
      </c>
      <c r="Q85" s="6">
        <f>_xlfn.XLOOKUP(C85,'CANAM Age'!G:G,'CANAM Age'!E:E,0)</f>
        <v>0</v>
      </c>
      <c r="R85" s="2">
        <f>_xlfn.XLOOKUP(Q85,'Point Tables'!$A:$A,'Point Tables'!D:D,0)</f>
        <v>0</v>
      </c>
      <c r="S85" s="3">
        <f>_xlfn.XLOOKUP(C85,'NAC Comb'!G:G,'NAC Comb'!E:E,0,0)</f>
        <v>0</v>
      </c>
      <c r="T85" s="2">
        <f>_xlfn.XLOOKUP(S85,'Point Tables'!$A:$A,'Point Tables'!F:F,0,0)</f>
        <v>0</v>
      </c>
      <c r="U85" s="3">
        <f>_xlfn.XLOOKUP(C85,'NAC Age'!G:G,'NAC Age'!E:E,0,0)</f>
        <v>0</v>
      </c>
      <c r="V85" s="2">
        <f>_xlfn.XLOOKUP(U85,'Point Tables'!$A:$A,'Point Tables'!F:F,0,0)</f>
        <v>0</v>
      </c>
      <c r="W85" s="6">
        <f>_xlfn.XLOOKUP(C85,Worlds!E:E,Worlds!C:C,0,0)</f>
        <v>47</v>
      </c>
      <c r="X85" s="2">
        <f>_xlfn.XLOOKUP(W85,'Point Tables'!$A:$A,'Point Tables'!G:G,0,0)</f>
        <v>20</v>
      </c>
      <c r="Y85" s="5">
        <f>+H85+J85+L85+N85+P85+R85+T85+V85+X85</f>
        <v>20</v>
      </c>
    </row>
    <row r="86" spans="1:25" x14ac:dyDescent="0.3">
      <c r="A86" s="3" t="s">
        <v>181</v>
      </c>
      <c r="B86" s="15" t="str">
        <f>_xlfn.XLOOKUP($A86,'Vet List'!A:A,'Vet List'!D:D,"Not found",0)</f>
        <v>Lorraine Hoyne</v>
      </c>
      <c r="C86" t="str">
        <f>_xlfn.CONCAT(A86,E86)</f>
        <v>C06-0363WE</v>
      </c>
      <c r="D86" s="15">
        <f>_xlfn.XLOOKUP($A86,'Vet List'!$A:$A,'Vet List'!F:F,"Not found",0)</f>
        <v>1961</v>
      </c>
      <c r="E86" t="s">
        <v>14</v>
      </c>
      <c r="F86" s="15" t="str">
        <f>_xlfn.XLOOKUP($A86,'Vet List'!$A:$A,'Vet List'!I:I,"Not found",0)</f>
        <v>60-69</v>
      </c>
      <c r="G86" s="1">
        <f>_xlfn.XLOOKUP(C86,'Nationals 2023'!E:E,'Nationals 2023'!C:C,0,0)</f>
        <v>0</v>
      </c>
      <c r="H86" s="2">
        <f>_xlfn.XLOOKUP(G86,'Point Tables'!$A:$A,'Point Tables'!B:B,0,0)</f>
        <v>0</v>
      </c>
      <c r="I86" s="6">
        <f>_xlfn.XLOOKUP(C86,'Canada Cup 2'!I:I,'Canada Cup 2'!A:A,0)</f>
        <v>0</v>
      </c>
      <c r="J86" s="2">
        <f>_xlfn.XLOOKUP(I86,'Point Tables'!$A:$A,'Point Tables'!B:B,0,0)</f>
        <v>0</v>
      </c>
      <c r="K86" s="1">
        <f>_xlfn.XLOOKUP(C86,'Canada Cup 1'!I:I,'Canada Cup 1'!A:A,0,0)</f>
        <v>0</v>
      </c>
      <c r="L86" s="2">
        <f>_xlfn.XLOOKUP(K86,'Point Tables'!$A:$A,'Point Tables'!B:B,0,0)</f>
        <v>0</v>
      </c>
      <c r="M86">
        <f>_xlfn.XLOOKUP(C86,'Domestic Ranking'!E:E,'Domestic Ranking'!F:F,0)</f>
        <v>0</v>
      </c>
      <c r="N86" s="2">
        <f>_xlfn.XLOOKUP(M86,'Point Tables'!$A:$A,'Point Tables'!B:B,0,0)</f>
        <v>0</v>
      </c>
      <c r="O86" s="1">
        <f>_xlfn.XLOOKUP(C86,'CANAM Comb'!G:G,'CANAM Comb'!E:E,0)</f>
        <v>0</v>
      </c>
      <c r="P86" s="2">
        <f>_xlfn.XLOOKUP(O86,'Point Tables'!$A:$A,'Point Tables'!C:C,0,0)</f>
        <v>0</v>
      </c>
      <c r="Q86" s="6">
        <f>_xlfn.XLOOKUP(C86,'CANAM Age'!G:G,'CANAM Age'!E:E,0)</f>
        <v>0</v>
      </c>
      <c r="R86" s="2">
        <f>_xlfn.XLOOKUP(Q86,'Point Tables'!$A:$A,'Point Tables'!D:D,0)</f>
        <v>0</v>
      </c>
      <c r="S86" s="3">
        <f>_xlfn.XLOOKUP(C86,'NAC Comb'!G:G,'NAC Comb'!E:E,0,0)</f>
        <v>0</v>
      </c>
      <c r="T86" s="2">
        <f>_xlfn.XLOOKUP(S86,'Point Tables'!$A:$A,'Point Tables'!F:F,0,0)</f>
        <v>0</v>
      </c>
      <c r="U86" s="3">
        <f>_xlfn.XLOOKUP(C86,'NAC Age'!G:G,'NAC Age'!E:E,0,0)</f>
        <v>0</v>
      </c>
      <c r="V86" s="2">
        <f>_xlfn.XLOOKUP(U86,'Point Tables'!$A:$A,'Point Tables'!F:F,0,0)</f>
        <v>0</v>
      </c>
      <c r="W86" s="6">
        <f>_xlfn.XLOOKUP(C86,Worlds!E:E,Worlds!C:C,0,0)</f>
        <v>3</v>
      </c>
      <c r="X86" s="2">
        <f>_xlfn.XLOOKUP(W86,'Point Tables'!$A:$A,'Point Tables'!G:G,0,0)</f>
        <v>225</v>
      </c>
      <c r="Y86" s="5">
        <f>+H86+J86+L86+N86+P86+R86+T86+V86+X86</f>
        <v>225</v>
      </c>
    </row>
    <row r="87" spans="1:25" x14ac:dyDescent="0.3">
      <c r="A87" s="3" t="s">
        <v>191</v>
      </c>
      <c r="B87" s="15" t="str">
        <f>_xlfn.XLOOKUP($A87,'Vet List'!A:A,'Vet List'!D:D,"Not found",0)</f>
        <v>Diane Caron</v>
      </c>
      <c r="C87" t="str">
        <f>_xlfn.CONCAT(A87,E87)</f>
        <v>C09-2670WE</v>
      </c>
      <c r="D87" s="15">
        <f>_xlfn.XLOOKUP($A87,'Vet List'!$A:$A,'Vet List'!F:F,"Not found",0)</f>
        <v>1960</v>
      </c>
      <c r="E87" t="s">
        <v>14</v>
      </c>
      <c r="F87" s="15" t="str">
        <f>_xlfn.XLOOKUP($A87,'Vet List'!$A:$A,'Vet List'!I:I,"Not found",0)</f>
        <v>60-69</v>
      </c>
      <c r="G87" s="1">
        <f>_xlfn.XLOOKUP(C87,'Nationals 2023'!E:E,'Nationals 2023'!C:C,0,0)</f>
        <v>0</v>
      </c>
      <c r="H87" s="2">
        <f>_xlfn.XLOOKUP(G87,'Point Tables'!$A:$A,'Point Tables'!B:B,0,0)</f>
        <v>0</v>
      </c>
      <c r="I87" s="6">
        <f>_xlfn.XLOOKUP(C87,'Canada Cup 2'!I:I,'Canada Cup 2'!A:A,0)</f>
        <v>0</v>
      </c>
      <c r="J87" s="2">
        <f>_xlfn.XLOOKUP(I87,'Point Tables'!$A:$A,'Point Tables'!B:B,0,0)</f>
        <v>0</v>
      </c>
      <c r="K87" s="1">
        <f>_xlfn.XLOOKUP(C87,'Canada Cup 1'!I:I,'Canada Cup 1'!A:A,0,0)</f>
        <v>0</v>
      </c>
      <c r="L87" s="2">
        <f>_xlfn.XLOOKUP(K87,'Point Tables'!$A:$A,'Point Tables'!B:B,0,0)</f>
        <v>0</v>
      </c>
      <c r="M87">
        <f>_xlfn.XLOOKUP(C87,'Domestic Ranking'!E:E,'Domestic Ranking'!F:F,0)</f>
        <v>0</v>
      </c>
      <c r="N87" s="2">
        <f>_xlfn.XLOOKUP(M87,'Point Tables'!$A:$A,'Point Tables'!B:B,0,0)</f>
        <v>0</v>
      </c>
      <c r="O87" s="1">
        <f>_xlfn.XLOOKUP(C87,'CANAM Comb'!G:G,'CANAM Comb'!E:E,0)</f>
        <v>0</v>
      </c>
      <c r="P87" s="2">
        <f>_xlfn.XLOOKUP(O87,'Point Tables'!$A:$A,'Point Tables'!C:C,0,0)</f>
        <v>0</v>
      </c>
      <c r="Q87" s="6">
        <f>_xlfn.XLOOKUP(C87,'CANAM Age'!G:G,'CANAM Age'!E:E,0)</f>
        <v>0</v>
      </c>
      <c r="R87" s="2">
        <f>_xlfn.XLOOKUP(Q87,'Point Tables'!$A:$A,'Point Tables'!D:D,0)</f>
        <v>0</v>
      </c>
      <c r="S87" s="3">
        <f>_xlfn.XLOOKUP(C87,'NAC Comb'!G:G,'NAC Comb'!E:E,0,0)</f>
        <v>0</v>
      </c>
      <c r="T87" s="2">
        <f>_xlfn.XLOOKUP(S87,'Point Tables'!$A:$A,'Point Tables'!F:F,0,0)</f>
        <v>0</v>
      </c>
      <c r="U87" s="3">
        <f>_xlfn.XLOOKUP(C87,'NAC Age'!G:G,'NAC Age'!E:E,0,0)</f>
        <v>0</v>
      </c>
      <c r="V87" s="2">
        <f>_xlfn.XLOOKUP(U87,'Point Tables'!$A:$A,'Point Tables'!F:F,0,0)</f>
        <v>0</v>
      </c>
      <c r="W87" s="6">
        <f>_xlfn.XLOOKUP(C87,Worlds!E:E,Worlds!C:C,0,0)</f>
        <v>27</v>
      </c>
      <c r="X87" s="2">
        <f>_xlfn.XLOOKUP(W87,'Point Tables'!$A:$A,'Point Tables'!G:G,0,0)</f>
        <v>40</v>
      </c>
      <c r="Y87" s="5">
        <f>+H87+J87+L87+N87+P87+R87+T87+V87+X87</f>
        <v>40</v>
      </c>
    </row>
    <row r="88" spans="1:25" x14ac:dyDescent="0.3">
      <c r="A88" s="3" t="s">
        <v>184</v>
      </c>
      <c r="B88" s="15" t="str">
        <f>_xlfn.XLOOKUP($A88,'Vet List'!A:A,'Vet List'!D:D,"Not found",0)</f>
        <v>Lise Pelletier</v>
      </c>
      <c r="C88" t="str">
        <f>_xlfn.CONCAT(A88,E88)</f>
        <v>C06-1931WE</v>
      </c>
      <c r="D88" s="15">
        <f>_xlfn.XLOOKUP($A88,'Vet List'!$A:$A,'Vet List'!F:F,"Not found",0)</f>
        <v>1961</v>
      </c>
      <c r="E88" t="s">
        <v>14</v>
      </c>
      <c r="F88" s="15" t="str">
        <f>_xlfn.XLOOKUP($A88,'Vet List'!$A:$A,'Vet List'!I:I,"Not found",0)</f>
        <v>60-69</v>
      </c>
      <c r="G88" s="1">
        <f>_xlfn.XLOOKUP(C88,'Nationals 2023'!E:E,'Nationals 2023'!C:C,0,0)</f>
        <v>0</v>
      </c>
      <c r="H88" s="2">
        <f>_xlfn.XLOOKUP(G88,'Point Tables'!$A:$A,'Point Tables'!B:B,0,0)</f>
        <v>0</v>
      </c>
      <c r="I88" s="6">
        <f>_xlfn.XLOOKUP(C88,'Canada Cup 2'!I:I,'Canada Cup 2'!A:A,0)</f>
        <v>0</v>
      </c>
      <c r="J88" s="2">
        <f>_xlfn.XLOOKUP(I88,'Point Tables'!$A:$A,'Point Tables'!B:B,0,0)</f>
        <v>0</v>
      </c>
      <c r="K88" s="1">
        <f>_xlfn.XLOOKUP(C88,'Canada Cup 1'!I:I,'Canada Cup 1'!A:A,0,0)</f>
        <v>0</v>
      </c>
      <c r="L88" s="2">
        <f>_xlfn.XLOOKUP(K88,'Point Tables'!$A:$A,'Point Tables'!B:B,0,0)</f>
        <v>0</v>
      </c>
      <c r="M88">
        <f>_xlfn.XLOOKUP(C88,'Domestic Ranking'!E:E,'Domestic Ranking'!F:F,0)</f>
        <v>0</v>
      </c>
      <c r="N88" s="2">
        <f>_xlfn.XLOOKUP(M88,'Point Tables'!$A:$A,'Point Tables'!B:B,0,0)</f>
        <v>0</v>
      </c>
      <c r="O88" s="1">
        <f>_xlfn.XLOOKUP(C88,'CANAM Comb'!G:G,'CANAM Comb'!E:E,0)</f>
        <v>0</v>
      </c>
      <c r="P88" s="2">
        <f>_xlfn.XLOOKUP(O88,'Point Tables'!$A:$A,'Point Tables'!C:C,0,0)</f>
        <v>0</v>
      </c>
      <c r="Q88" s="6">
        <f>_xlfn.XLOOKUP(C88,'CANAM Age'!G:G,'CANAM Age'!E:E,0)</f>
        <v>0</v>
      </c>
      <c r="R88" s="2">
        <f>_xlfn.XLOOKUP(Q88,'Point Tables'!$A:$A,'Point Tables'!D:D,0)</f>
        <v>0</v>
      </c>
      <c r="S88" s="3">
        <f>_xlfn.XLOOKUP(C88,'NAC Comb'!G:G,'NAC Comb'!E:E,0,0)</f>
        <v>0</v>
      </c>
      <c r="T88" s="2">
        <f>_xlfn.XLOOKUP(S88,'Point Tables'!$A:$A,'Point Tables'!F:F,0,0)</f>
        <v>0</v>
      </c>
      <c r="U88" s="3">
        <f>_xlfn.XLOOKUP(C88,'NAC Age'!G:G,'NAC Age'!E:E,0,0)</f>
        <v>0</v>
      </c>
      <c r="V88" s="2">
        <f>_xlfn.XLOOKUP(U88,'Point Tables'!$A:$A,'Point Tables'!F:F,0,0)</f>
        <v>0</v>
      </c>
      <c r="W88" s="6">
        <f>_xlfn.XLOOKUP(C88,Worlds!E:E,Worlds!C:C,0,0)</f>
        <v>22</v>
      </c>
      <c r="X88" s="2">
        <f>_xlfn.XLOOKUP(W88,'Point Tables'!$A:$A,'Point Tables'!G:G,0,0)</f>
        <v>40</v>
      </c>
      <c r="Y88" s="5">
        <f>+H88+J88+L88+N88+P88+R88+T88+V88+X88</f>
        <v>40</v>
      </c>
    </row>
    <row r="89" spans="1:25" x14ac:dyDescent="0.3">
      <c r="A89" s="28" t="s">
        <v>1516</v>
      </c>
      <c r="B89" s="15" t="str">
        <f>_xlfn.XLOOKUP($A89,'Vet List'!A:A,'Vet List'!D:D,"Not found",0)</f>
        <v>Kerin Mase</v>
      </c>
      <c r="C89" t="str">
        <f>_xlfn.CONCAT(A89,E89)</f>
        <v>C23-9322WE</v>
      </c>
      <c r="D89" s="15">
        <f>_xlfn.XLOOKUP($A89,'Vet List'!$A:$A,'Vet List'!F:F,"Not found",0)</f>
        <v>1961</v>
      </c>
      <c r="E89" t="s">
        <v>14</v>
      </c>
      <c r="F89" s="15" t="str">
        <f>_xlfn.XLOOKUP($A89,'Vet List'!$A:$A,'Vet List'!I:I,"Not found",0)</f>
        <v>60-69</v>
      </c>
      <c r="G89" s="1">
        <f>_xlfn.XLOOKUP(C89,'Nationals 2023'!E:E,'Nationals 2023'!C:C,0,0)</f>
        <v>0</v>
      </c>
      <c r="H89" s="2">
        <f>_xlfn.XLOOKUP(G89,'Point Tables'!$A:$A,'Point Tables'!B:B,0,0)</f>
        <v>0</v>
      </c>
      <c r="I89" s="6">
        <f>_xlfn.XLOOKUP(C89,'Canada Cup 2'!I:I,'Canada Cup 2'!A:A,0)</f>
        <v>3</v>
      </c>
      <c r="J89" s="2">
        <f>_xlfn.XLOOKUP(I89,'Point Tables'!$A:$A,'Point Tables'!B:B,0,0)</f>
        <v>40</v>
      </c>
      <c r="K89" s="1">
        <f>_xlfn.XLOOKUP(C89,'Canada Cup 1'!I:I,'Canada Cup 1'!A:A,0,0)</f>
        <v>0</v>
      </c>
      <c r="L89" s="2">
        <f>_xlfn.XLOOKUP(K89,'Point Tables'!$A:$A,'Point Tables'!B:B,0,0)</f>
        <v>0</v>
      </c>
      <c r="M89">
        <f>_xlfn.XLOOKUP(C89,'Domestic Ranking'!E:E,'Domestic Ranking'!F:F,0)</f>
        <v>0</v>
      </c>
      <c r="N89" s="2">
        <f>_xlfn.XLOOKUP(M89,'Point Tables'!$A:$A,'Point Tables'!B:B,0,0)</f>
        <v>0</v>
      </c>
      <c r="O89" s="1">
        <f>_xlfn.XLOOKUP(C89,'CANAM Comb'!G:G,'CANAM Comb'!E:E,0)</f>
        <v>0</v>
      </c>
      <c r="P89" s="2">
        <f>_xlfn.XLOOKUP(O89,'Point Tables'!$A:$A,'Point Tables'!C:C,0,0)</f>
        <v>0</v>
      </c>
      <c r="Q89" s="6">
        <f>_xlfn.XLOOKUP(C89,'CANAM Age'!G:G,'CANAM Age'!E:E,0)</f>
        <v>0</v>
      </c>
      <c r="R89" s="2">
        <f>_xlfn.XLOOKUP(Q89,'Point Tables'!$A:$A,'Point Tables'!D:D,0)</f>
        <v>0</v>
      </c>
      <c r="S89" s="3">
        <f>_xlfn.XLOOKUP(C89,'NAC Comb'!G:G,'NAC Comb'!E:E,0,0)</f>
        <v>0</v>
      </c>
      <c r="T89" s="2">
        <f>_xlfn.XLOOKUP(S89,'Point Tables'!$A:$A,'Point Tables'!F:F,0,0)</f>
        <v>0</v>
      </c>
      <c r="U89" s="3">
        <f>_xlfn.XLOOKUP(C89,'NAC Age'!G:G,'NAC Age'!E:E,0,0)</f>
        <v>0</v>
      </c>
      <c r="V89" s="2">
        <f>_xlfn.XLOOKUP(U89,'Point Tables'!$A:$A,'Point Tables'!F:F,0,0)</f>
        <v>0</v>
      </c>
      <c r="W89" s="6">
        <f>_xlfn.XLOOKUP(C89,Worlds!E:E,Worlds!C:C,0,0)</f>
        <v>0</v>
      </c>
      <c r="X89" s="2">
        <f>_xlfn.XLOOKUP(W89,'Point Tables'!$A:$A,'Point Tables'!G:G,0,0)</f>
        <v>0</v>
      </c>
      <c r="Y89" s="5">
        <f>+H89+J89+L89+N89+P89+R89+T89+V89+X89</f>
        <v>40</v>
      </c>
    </row>
    <row r="90" spans="1:25" x14ac:dyDescent="0.3">
      <c r="A90" s="28" t="s">
        <v>1517</v>
      </c>
      <c r="B90" s="15" t="str">
        <f>_xlfn.XLOOKUP($A90,'Vet List'!A:A,'Vet List'!D:D,"Not found",0)</f>
        <v>Frances  Sloan-Sainas</v>
      </c>
      <c r="C90" t="str">
        <f>_xlfn.CONCAT(A90,E90)</f>
        <v>C23-9192WE</v>
      </c>
      <c r="D90" s="15">
        <f>_xlfn.XLOOKUP($A90,'Vet List'!$A:$A,'Vet List'!F:F,"Not found",0)</f>
        <v>1957</v>
      </c>
      <c r="E90" t="s">
        <v>14</v>
      </c>
      <c r="F90" s="15" t="str">
        <f>_xlfn.XLOOKUP($A90,'Vet List'!$A:$A,'Vet List'!I:I,"Not found",0)</f>
        <v>60-69</v>
      </c>
      <c r="G90" s="1">
        <f>_xlfn.XLOOKUP(C90,'Nationals 2023'!E:E,'Nationals 2023'!C:C,0,0)</f>
        <v>0</v>
      </c>
      <c r="H90" s="2">
        <f>_xlfn.XLOOKUP(G90,'Point Tables'!$A:$A,'Point Tables'!B:B,0,0)</f>
        <v>0</v>
      </c>
      <c r="I90" s="6">
        <f>_xlfn.XLOOKUP(C90,'Canada Cup 2'!I:I,'Canada Cup 2'!A:A,0)</f>
        <v>5</v>
      </c>
      <c r="J90" s="2">
        <f>_xlfn.XLOOKUP(I90,'Point Tables'!$A:$A,'Point Tables'!B:B,0,0)</f>
        <v>35</v>
      </c>
      <c r="K90" s="1">
        <f>_xlfn.XLOOKUP(C90,'Canada Cup 1'!I:I,'Canada Cup 1'!A:A,0,0)</f>
        <v>0</v>
      </c>
      <c r="L90" s="2">
        <f>_xlfn.XLOOKUP(K90,'Point Tables'!$A:$A,'Point Tables'!B:B,0,0)</f>
        <v>0</v>
      </c>
      <c r="M90">
        <f>_xlfn.XLOOKUP(C90,'Domestic Ranking'!E:E,'Domestic Ranking'!F:F,0)</f>
        <v>0</v>
      </c>
      <c r="N90" s="2">
        <f>_xlfn.XLOOKUP(M90,'Point Tables'!$A:$A,'Point Tables'!B:B,0,0)</f>
        <v>0</v>
      </c>
      <c r="O90" s="1">
        <f>_xlfn.XLOOKUP(C90,'CANAM Comb'!G:G,'CANAM Comb'!E:E,0)</f>
        <v>0</v>
      </c>
      <c r="P90" s="2">
        <f>_xlfn.XLOOKUP(O90,'Point Tables'!$A:$A,'Point Tables'!C:C,0,0)</f>
        <v>0</v>
      </c>
      <c r="Q90" s="6">
        <f>_xlfn.XLOOKUP(C90,'CANAM Age'!G:G,'CANAM Age'!E:E,0)</f>
        <v>0</v>
      </c>
      <c r="R90" s="2">
        <f>_xlfn.XLOOKUP(Q90,'Point Tables'!$A:$A,'Point Tables'!D:D,0)</f>
        <v>0</v>
      </c>
      <c r="S90" s="3">
        <f>_xlfn.XLOOKUP(C90,'NAC Comb'!G:G,'NAC Comb'!E:E,0,0)</f>
        <v>0</v>
      </c>
      <c r="T90" s="2">
        <f>_xlfn.XLOOKUP(S90,'Point Tables'!$A:$A,'Point Tables'!F:F,0,0)</f>
        <v>0</v>
      </c>
      <c r="U90" s="3">
        <f>_xlfn.XLOOKUP(C90,'NAC Age'!G:G,'NAC Age'!E:E,0,0)</f>
        <v>0</v>
      </c>
      <c r="V90" s="2">
        <f>_xlfn.XLOOKUP(U90,'Point Tables'!$A:$A,'Point Tables'!F:F,0,0)</f>
        <v>0</v>
      </c>
      <c r="W90" s="6">
        <f>_xlfn.XLOOKUP(C90,Worlds!E:E,Worlds!C:C,0,0)</f>
        <v>0</v>
      </c>
      <c r="X90" s="2">
        <f>_xlfn.XLOOKUP(W90,'Point Tables'!$A:$A,'Point Tables'!G:G,0,0)</f>
        <v>0</v>
      </c>
      <c r="Y90" s="5">
        <f>+H90+J90+L90+N90+P90+R90+T90+V90+X90</f>
        <v>35</v>
      </c>
    </row>
    <row r="91" spans="1:25" x14ac:dyDescent="0.3">
      <c r="A91" t="s">
        <v>1544</v>
      </c>
      <c r="B91" s="15" t="str">
        <f>_xlfn.XLOOKUP($A91,'Vet List'!A:A,'Vet List'!D:D,"Not found",0)</f>
        <v>Rita Zhang</v>
      </c>
      <c r="C91" t="str">
        <f>_xlfn.CONCAT(A91,E91)</f>
        <v>C23-9362WF</v>
      </c>
      <c r="D91" s="15">
        <f>_xlfn.XLOOKUP($A91,'Vet List'!$A:$A,'Vet List'!F:F,"Not found",0)</f>
        <v>1983</v>
      </c>
      <c r="E91" t="s">
        <v>1398</v>
      </c>
      <c r="F91" s="15" t="str">
        <f>_xlfn.XLOOKUP($A91,'Vet List'!$A:$A,'Vet List'!I:I,"Not found",0)</f>
        <v>40-49</v>
      </c>
      <c r="G91" s="1">
        <f>_xlfn.XLOOKUP(C91,'Nationals 2023'!E:E,'Nationals 2023'!C:C,0,0)</f>
        <v>0</v>
      </c>
      <c r="H91" s="2">
        <f>_xlfn.XLOOKUP(G91,'Point Tables'!$A:$A,'Point Tables'!B:B,0,0)</f>
        <v>0</v>
      </c>
      <c r="I91" s="6">
        <f>_xlfn.XLOOKUP(C91,'Canada Cup 2'!I:I,'Canada Cup 2'!A:A,0)</f>
        <v>2</v>
      </c>
      <c r="J91" s="2">
        <f>_xlfn.XLOOKUP(I91,'Point Tables'!$A:$A,'Point Tables'!B:B,0,0)</f>
        <v>45</v>
      </c>
      <c r="K91" s="1">
        <f>_xlfn.XLOOKUP(C91,'Canada Cup 1'!I:I,'Canada Cup 1'!A:A,0,0)</f>
        <v>0</v>
      </c>
      <c r="L91" s="2">
        <f>_xlfn.XLOOKUP(K91,'Point Tables'!$A:$A,'Point Tables'!B:B,0,0)</f>
        <v>0</v>
      </c>
      <c r="M91">
        <f>_xlfn.XLOOKUP(C91,'Domestic Ranking'!E:E,'Domestic Ranking'!F:F,0)</f>
        <v>0</v>
      </c>
      <c r="N91" s="2">
        <f>_xlfn.XLOOKUP(M91,'Point Tables'!$A:$A,'Point Tables'!B:B,0,0)</f>
        <v>0</v>
      </c>
      <c r="O91" s="1">
        <f>_xlfn.XLOOKUP(C91,'CANAM Comb'!G:G,'CANAM Comb'!E:E,0)</f>
        <v>0</v>
      </c>
      <c r="P91" s="2">
        <f>_xlfn.XLOOKUP(O91,'Point Tables'!$A:$A,'Point Tables'!C:C,0,0)</f>
        <v>0</v>
      </c>
      <c r="Q91" s="6">
        <f>_xlfn.XLOOKUP(C91,'CANAM Age'!G:G,'CANAM Age'!E:E,0)</f>
        <v>0</v>
      </c>
      <c r="R91" s="2">
        <f>_xlfn.XLOOKUP(Q91,'Point Tables'!$A:$A,'Point Tables'!D:D,0)</f>
        <v>0</v>
      </c>
      <c r="S91" s="3">
        <f>_xlfn.XLOOKUP(C91,'NAC Comb'!G:G,'NAC Comb'!E:E,0,0)</f>
        <v>0</v>
      </c>
      <c r="T91" s="2">
        <f>_xlfn.XLOOKUP(S91,'Point Tables'!$A:$A,'Point Tables'!F:F,0,0)</f>
        <v>0</v>
      </c>
      <c r="U91" s="3">
        <f>_xlfn.XLOOKUP(C91,'NAC Age'!G:G,'NAC Age'!E:E,0,0)</f>
        <v>0</v>
      </c>
      <c r="V91" s="2">
        <f>_xlfn.XLOOKUP(U91,'Point Tables'!$A:$A,'Point Tables'!F:F,0,0)</f>
        <v>0</v>
      </c>
      <c r="W91" s="6">
        <f>_xlfn.XLOOKUP(C91,Worlds!E:E,Worlds!C:C,0,0)</f>
        <v>0</v>
      </c>
      <c r="X91" s="2">
        <f>_xlfn.XLOOKUP(W91,'Point Tables'!$A:$A,'Point Tables'!G:G,0,0)</f>
        <v>0</v>
      </c>
      <c r="Y91" s="5">
        <f>+H91+J91+L91+N91+P91+R91+T91+V91+X91</f>
        <v>45</v>
      </c>
    </row>
    <row r="92" spans="1:25" x14ac:dyDescent="0.3">
      <c r="A92" t="s">
        <v>1120</v>
      </c>
      <c r="B92" s="15" t="str">
        <f>_xlfn.XLOOKUP($A92,'Vet List'!A:A,'Vet List'!D:D,"Not found",0)</f>
        <v>Rose Finter</v>
      </c>
      <c r="C92" t="str">
        <f>_xlfn.CONCAT(A92,E92)</f>
        <v>C09-0774WF</v>
      </c>
      <c r="D92" s="15">
        <f>_xlfn.XLOOKUP($A92,'Vet List'!$A:$A,'Vet List'!F:F,"Not found",0)</f>
        <v>1973</v>
      </c>
      <c r="E92" t="s">
        <v>1398</v>
      </c>
      <c r="F92" s="15" t="str">
        <f>_xlfn.XLOOKUP($A92,'Vet List'!$A:$A,'Vet List'!I:I,"Not found",0)</f>
        <v>50-59</v>
      </c>
      <c r="G92" s="1">
        <f>_xlfn.XLOOKUP(C92,'Nationals 2023'!E:E,'Nationals 2023'!C:C,0,0)</f>
        <v>0</v>
      </c>
      <c r="H92" s="2">
        <f>_xlfn.XLOOKUP(G92,'Point Tables'!$A:$A,'Point Tables'!B:B,0,0)</f>
        <v>0</v>
      </c>
      <c r="I92" s="6">
        <f>_xlfn.XLOOKUP(C92,'Canada Cup 2'!I:I,'Canada Cup 2'!A:A,0)</f>
        <v>0</v>
      </c>
      <c r="J92" s="2">
        <f>_xlfn.XLOOKUP(I92,'Point Tables'!$A:$A,'Point Tables'!B:B,0,0)</f>
        <v>0</v>
      </c>
      <c r="K92" s="1">
        <f>_xlfn.XLOOKUP(C92,'Canada Cup 1'!I:I,'Canada Cup 1'!A:A,0,0)</f>
        <v>0</v>
      </c>
      <c r="L92" s="2">
        <f>_xlfn.XLOOKUP(K92,'Point Tables'!$A:$A,'Point Tables'!B:B,0,0)</f>
        <v>0</v>
      </c>
      <c r="M92">
        <f>_xlfn.XLOOKUP(C92,'Domestic Ranking'!E:E,'Domestic Ranking'!F:F,0)</f>
        <v>0</v>
      </c>
      <c r="N92" s="2">
        <f>_xlfn.XLOOKUP(M92,'Point Tables'!$A:$A,'Point Tables'!B:B,0,0)</f>
        <v>0</v>
      </c>
      <c r="O92" s="1">
        <f>_xlfn.XLOOKUP(C92,'CANAM Comb'!G:G,'CANAM Comb'!E:E,0)</f>
        <v>0</v>
      </c>
      <c r="P92" s="2">
        <f>_xlfn.XLOOKUP(O92,'Point Tables'!$A:$A,'Point Tables'!C:C,0,0)</f>
        <v>0</v>
      </c>
      <c r="Q92" s="6">
        <f>_xlfn.XLOOKUP(C92,'CANAM Age'!G:G,'CANAM Age'!E:E,0)</f>
        <v>0</v>
      </c>
      <c r="R92" s="2">
        <f>_xlfn.XLOOKUP(Q92,'Point Tables'!$A:$A,'Point Tables'!D:D,0)</f>
        <v>0</v>
      </c>
      <c r="S92" s="3">
        <f>_xlfn.XLOOKUP(C92,'NAC Comb'!G:G,'NAC Comb'!E:E,0,0)</f>
        <v>0</v>
      </c>
      <c r="T92" s="2">
        <f>_xlfn.XLOOKUP(S92,'Point Tables'!$A:$A,'Point Tables'!F:F,0,0)</f>
        <v>0</v>
      </c>
      <c r="U92" s="3">
        <f>_xlfn.XLOOKUP(C92,'NAC Age'!G:G,'NAC Age'!E:E,0,0)</f>
        <v>0</v>
      </c>
      <c r="V92" s="2">
        <f>_xlfn.XLOOKUP(U92,'Point Tables'!$A:$A,'Point Tables'!F:F,0,0)</f>
        <v>0</v>
      </c>
      <c r="W92" s="6">
        <f>_xlfn.XLOOKUP(C92,Worlds!E:E,Worlds!C:C,0,0)</f>
        <v>15</v>
      </c>
      <c r="X92" s="2">
        <f>_xlfn.XLOOKUP(W92,'Point Tables'!$A:$A,'Point Tables'!G:G,0,0)</f>
        <v>60</v>
      </c>
      <c r="Y92" s="5">
        <f>+H92+J92+L92+N92+P92+R92+T92+V92+X92</f>
        <v>60</v>
      </c>
    </row>
    <row r="93" spans="1:25" x14ac:dyDescent="0.3">
      <c r="A93" s="28" t="s">
        <v>1123</v>
      </c>
      <c r="B93" s="15" t="str">
        <f>_xlfn.XLOOKUP($A93,'Vet List'!A:A,'Vet List'!D:D,"Not found",0)</f>
        <v>Carolyn Granholm</v>
      </c>
      <c r="C93" t="str">
        <f>_xlfn.CONCAT(A93,E93)</f>
        <v>C06-0177WF</v>
      </c>
      <c r="D93" s="15">
        <f>_xlfn.XLOOKUP($A93,'Vet List'!$A:$A,'Vet List'!F:F,"Not found",0)</f>
        <v>1973</v>
      </c>
      <c r="E93" t="s">
        <v>1398</v>
      </c>
      <c r="F93" s="15" t="str">
        <f>_xlfn.XLOOKUP($A93,'Vet List'!$A:$A,'Vet List'!I:I,"Not found",0)</f>
        <v>50-59</v>
      </c>
      <c r="G93" s="1">
        <f>_xlfn.XLOOKUP(C93,'Nationals 2023'!E:E,'Nationals 2023'!C:C,0,0)</f>
        <v>0</v>
      </c>
      <c r="H93" s="2">
        <f>_xlfn.XLOOKUP(G93,'Point Tables'!$A:$A,'Point Tables'!B:B,0,0)</f>
        <v>0</v>
      </c>
      <c r="I93" s="6">
        <f>_xlfn.XLOOKUP(C93,'Canada Cup 2'!I:I,'Canada Cup 2'!A:A,0)</f>
        <v>1</v>
      </c>
      <c r="J93" s="2">
        <f>_xlfn.XLOOKUP(I93,'Point Tables'!$A:$A,'Point Tables'!B:B,0,0)</f>
        <v>50</v>
      </c>
      <c r="K93" s="1">
        <f>_xlfn.XLOOKUP(C93,'Canada Cup 1'!I:I,'Canada Cup 1'!A:A,0,0)</f>
        <v>0</v>
      </c>
      <c r="L93" s="2">
        <f>_xlfn.XLOOKUP(K93,'Point Tables'!$A:$A,'Point Tables'!B:B,0,0)</f>
        <v>0</v>
      </c>
      <c r="M93">
        <f>_xlfn.XLOOKUP(C93,'Domestic Ranking'!E:E,'Domestic Ranking'!F:F,0)</f>
        <v>0</v>
      </c>
      <c r="N93" s="2">
        <f>_xlfn.XLOOKUP(M93,'Point Tables'!$A:$A,'Point Tables'!B:B,0,0)</f>
        <v>0</v>
      </c>
      <c r="O93" s="1">
        <f>_xlfn.XLOOKUP(C93,'CANAM Comb'!G:G,'CANAM Comb'!E:E,0)</f>
        <v>0</v>
      </c>
      <c r="P93" s="2">
        <f>_xlfn.XLOOKUP(O93,'Point Tables'!$A:$A,'Point Tables'!C:C,0,0)</f>
        <v>0</v>
      </c>
      <c r="Q93" s="6">
        <f>_xlfn.XLOOKUP(C93,'CANAM Age'!G:G,'CANAM Age'!E:E,0)</f>
        <v>0</v>
      </c>
      <c r="R93" s="2">
        <f>_xlfn.XLOOKUP(Q93,'Point Tables'!$A:$A,'Point Tables'!D:D,0)</f>
        <v>0</v>
      </c>
      <c r="S93" s="3">
        <f>_xlfn.XLOOKUP(C93,'NAC Comb'!G:G,'NAC Comb'!E:E,0,0)</f>
        <v>0</v>
      </c>
      <c r="T93" s="2">
        <f>_xlfn.XLOOKUP(S93,'Point Tables'!$A:$A,'Point Tables'!F:F,0,0)</f>
        <v>0</v>
      </c>
      <c r="U93" s="3">
        <f>_xlfn.XLOOKUP(C93,'NAC Age'!G:G,'NAC Age'!E:E,0,0)</f>
        <v>0</v>
      </c>
      <c r="V93" s="2">
        <f>_xlfn.XLOOKUP(U93,'Point Tables'!$A:$A,'Point Tables'!F:F,0,0)</f>
        <v>0</v>
      </c>
      <c r="W93" s="6">
        <f>_xlfn.XLOOKUP(C93,Worlds!E:E,Worlds!C:C,0,0)</f>
        <v>0</v>
      </c>
      <c r="X93" s="2">
        <f>_xlfn.XLOOKUP(W93,'Point Tables'!$A:$A,'Point Tables'!G:G,0,0)</f>
        <v>0</v>
      </c>
      <c r="Y93" s="5">
        <f>+H93+J93+L93+N93+P93+R93+T93+V93+X93</f>
        <v>50</v>
      </c>
    </row>
    <row r="94" spans="1:25" x14ac:dyDescent="0.3">
      <c r="A94" t="s">
        <v>191</v>
      </c>
      <c r="B94" s="15" t="str">
        <f>_xlfn.XLOOKUP($A94,'Vet List'!A:A,'Vet List'!D:D,"Not found",0)</f>
        <v>Diane Caron</v>
      </c>
      <c r="C94" t="str">
        <f>_xlfn.CONCAT(A94,E94)</f>
        <v>C09-2670WF</v>
      </c>
      <c r="D94" s="15">
        <f>_xlfn.XLOOKUP($A94,'Vet List'!$A:$A,'Vet List'!F:F,"Not found",0)</f>
        <v>1960</v>
      </c>
      <c r="E94" t="s">
        <v>1398</v>
      </c>
      <c r="F94" s="15" t="str">
        <f>_xlfn.XLOOKUP($A94,'Vet List'!$A:$A,'Vet List'!I:I,"Not found",0)</f>
        <v>60-69</v>
      </c>
      <c r="G94" s="1">
        <f>_xlfn.XLOOKUP(C94,'Nationals 2023'!E:E,'Nationals 2023'!C:C,0,0)</f>
        <v>0</v>
      </c>
      <c r="H94" s="2">
        <f>_xlfn.XLOOKUP(G94,'Point Tables'!$A:$A,'Point Tables'!B:B,0,0)</f>
        <v>0</v>
      </c>
      <c r="I94" s="6">
        <f>_xlfn.XLOOKUP(C94,'Canada Cup 2'!I:I,'Canada Cup 2'!A:A,0)</f>
        <v>0</v>
      </c>
      <c r="J94" s="2">
        <f>_xlfn.XLOOKUP(I94,'Point Tables'!$A:$A,'Point Tables'!B:B,0,0)</f>
        <v>0</v>
      </c>
      <c r="K94" s="1">
        <f>_xlfn.XLOOKUP(C94,'Canada Cup 1'!I:I,'Canada Cup 1'!A:A,0,0)</f>
        <v>0</v>
      </c>
      <c r="L94" s="2">
        <f>_xlfn.XLOOKUP(K94,'Point Tables'!$A:$A,'Point Tables'!B:B,0,0)</f>
        <v>0</v>
      </c>
      <c r="M94">
        <f>_xlfn.XLOOKUP(C94,'Domestic Ranking'!E:E,'Domestic Ranking'!F:F,0)</f>
        <v>0</v>
      </c>
      <c r="N94" s="2">
        <f>_xlfn.XLOOKUP(M94,'Point Tables'!$A:$A,'Point Tables'!B:B,0,0)</f>
        <v>0</v>
      </c>
      <c r="O94" s="1">
        <f>_xlfn.XLOOKUP(C94,'CANAM Comb'!G:G,'CANAM Comb'!E:E,0)</f>
        <v>0</v>
      </c>
      <c r="P94" s="2">
        <f>_xlfn.XLOOKUP(O94,'Point Tables'!$A:$A,'Point Tables'!C:C,0,0)</f>
        <v>0</v>
      </c>
      <c r="Q94" s="6">
        <f>_xlfn.XLOOKUP(C94,'CANAM Age'!G:G,'CANAM Age'!E:E,0)</f>
        <v>0</v>
      </c>
      <c r="R94" s="2">
        <f>_xlfn.XLOOKUP(Q94,'Point Tables'!$A:$A,'Point Tables'!D:D,0)</f>
        <v>0</v>
      </c>
      <c r="S94" s="3">
        <f>_xlfn.XLOOKUP(C94,'NAC Comb'!G:G,'NAC Comb'!E:E,0,0)</f>
        <v>0</v>
      </c>
      <c r="T94" s="2">
        <f>_xlfn.XLOOKUP(S94,'Point Tables'!$A:$A,'Point Tables'!F:F,0,0)</f>
        <v>0</v>
      </c>
      <c r="U94" s="3">
        <f>_xlfn.XLOOKUP(C94,'NAC Age'!G:G,'NAC Age'!E:E,0,0)</f>
        <v>0</v>
      </c>
      <c r="V94" s="2">
        <f>_xlfn.XLOOKUP(U94,'Point Tables'!$A:$A,'Point Tables'!F:F,0,0)</f>
        <v>0</v>
      </c>
      <c r="W94" s="6">
        <f>_xlfn.XLOOKUP(C94,Worlds!E:E,Worlds!C:C,0,0)</f>
        <v>17</v>
      </c>
      <c r="X94" s="2">
        <f>_xlfn.XLOOKUP(W94,'Point Tables'!$A:$A,'Point Tables'!G:G,0,0)</f>
        <v>40</v>
      </c>
      <c r="Y94" s="5">
        <f>+H94+J94+L94+N94+P94+R94+T94+V94+X94</f>
        <v>40</v>
      </c>
    </row>
    <row r="95" spans="1:25" x14ac:dyDescent="0.3">
      <c r="A95" s="17" t="s">
        <v>1404</v>
      </c>
      <c r="B95" s="15" t="str">
        <f>_xlfn.XLOOKUP($A95,'Vet List'!A:A,'Vet List'!D:D,"Not found",0)</f>
        <v>Michelle Ostrikoff</v>
      </c>
      <c r="C95" t="str">
        <f>_xlfn.CONCAT(A95,E95)</f>
        <v>C22-7881WS</v>
      </c>
      <c r="D95" s="15">
        <f>_xlfn.XLOOKUP($A95,'Vet List'!$A:$A,'Vet List'!F:F,"Not found",0)</f>
        <v>1979</v>
      </c>
      <c r="E95" t="s">
        <v>1399</v>
      </c>
      <c r="F95" s="15" t="str">
        <f>_xlfn.XLOOKUP($A95,'Vet List'!$A:$A,'Vet List'!I:I,"Not found",0)</f>
        <v>40-49</v>
      </c>
      <c r="G95" s="1">
        <f>_xlfn.XLOOKUP(C95,'Nationals 2023'!E:E,'Nationals 2023'!C:C,0,0)</f>
        <v>0</v>
      </c>
      <c r="H95" s="2">
        <f>_xlfn.XLOOKUP(G95,'Point Tables'!$A:$A,'Point Tables'!B:B,0,0)</f>
        <v>0</v>
      </c>
      <c r="I95" s="6">
        <f>_xlfn.XLOOKUP(C95,'Canada Cup 2'!I:I,'Canada Cup 2'!A:A,0)</f>
        <v>0</v>
      </c>
      <c r="J95" s="2">
        <f>_xlfn.XLOOKUP(I95,'Point Tables'!$A:$A,'Point Tables'!B:B,0,0)</f>
        <v>0</v>
      </c>
      <c r="K95" s="1">
        <f>_xlfn.XLOOKUP(C95,'Canada Cup 1'!I:I,'Canada Cup 1'!A:A,0,0)</f>
        <v>0</v>
      </c>
      <c r="L95" s="2">
        <f>_xlfn.XLOOKUP(K95,'Point Tables'!$A:$A,'Point Tables'!B:B,0,0)</f>
        <v>0</v>
      </c>
      <c r="M95">
        <f>_xlfn.XLOOKUP(C95,'Domestic Ranking'!E:E,'Domestic Ranking'!F:F,0)</f>
        <v>0</v>
      </c>
      <c r="N95" s="2">
        <f>_xlfn.XLOOKUP(M95,'Point Tables'!$A:$A,'Point Tables'!B:B,0,0)</f>
        <v>0</v>
      </c>
      <c r="O95" s="1">
        <f>_xlfn.XLOOKUP(C95,'CANAM Comb'!G:G,'CANAM Comb'!E:E,0)</f>
        <v>0</v>
      </c>
      <c r="P95" s="2">
        <f>_xlfn.XLOOKUP(O95,'Point Tables'!$A:$A,'Point Tables'!C:C,0,0)</f>
        <v>0</v>
      </c>
      <c r="Q95" s="6">
        <f>_xlfn.XLOOKUP(C95,'CANAM Age'!G:G,'CANAM Age'!E:E,0)</f>
        <v>0</v>
      </c>
      <c r="R95" s="2">
        <f>_xlfn.XLOOKUP(Q95,'Point Tables'!$A:$A,'Point Tables'!D:D,0)</f>
        <v>0</v>
      </c>
      <c r="S95" s="3">
        <f>_xlfn.XLOOKUP(C95,'NAC Comb'!G:G,'NAC Comb'!E:E,0,0)</f>
        <v>33</v>
      </c>
      <c r="T95" s="2">
        <f>_xlfn.XLOOKUP(S95,'Point Tables'!$A:$A,'Point Tables'!F:F,0,0)</f>
        <v>4</v>
      </c>
      <c r="U95" s="3">
        <f>_xlfn.XLOOKUP(C95,'NAC Age'!G:G,'NAC Age'!E:E,0,0)</f>
        <v>6</v>
      </c>
      <c r="V95" s="2">
        <f>_xlfn.XLOOKUP(U95,'Point Tables'!$A:$A,'Point Tables'!F:F,0,0)</f>
        <v>60</v>
      </c>
      <c r="W95" s="6">
        <f>_xlfn.XLOOKUP(C95,Worlds!E:E,Worlds!C:C,0,0)</f>
        <v>0</v>
      </c>
      <c r="X95" s="2">
        <f>_xlfn.XLOOKUP(W95,'Point Tables'!$A:$A,'Point Tables'!G:G,0,0)</f>
        <v>0</v>
      </c>
      <c r="Y95" s="5">
        <f>+H95+J95+L95+N95+P95+R95+T95+V95+X95</f>
        <v>64</v>
      </c>
    </row>
    <row r="96" spans="1:25" x14ac:dyDescent="0.3">
      <c r="A96" t="s">
        <v>1142</v>
      </c>
      <c r="B96" s="15" t="str">
        <f>_xlfn.XLOOKUP($A96,'Vet List'!A:A,'Vet List'!D:D,"Not found",0)</f>
        <v>Zhao xia Kong</v>
      </c>
      <c r="C96" t="str">
        <f>_xlfn.CONCAT(A96,E96)</f>
        <v>C21-3533WS</v>
      </c>
      <c r="D96" s="15">
        <f>_xlfn.XLOOKUP($A96,'Vet List'!$A:$A,'Vet List'!F:F,"Not found",0)</f>
        <v>1974</v>
      </c>
      <c r="E96" t="s">
        <v>1399</v>
      </c>
      <c r="F96" s="15" t="str">
        <f>_xlfn.XLOOKUP($A96,'Vet List'!$A:$A,'Vet List'!I:I,"Not found",0)</f>
        <v>50-59</v>
      </c>
      <c r="G96" s="1">
        <f>_xlfn.XLOOKUP(C96,'Nationals 2023'!E:E,'Nationals 2023'!C:C,0,0)</f>
        <v>0</v>
      </c>
      <c r="H96" s="2">
        <f>_xlfn.XLOOKUP(G96,'Point Tables'!$A:$A,'Point Tables'!B:B,0,0)</f>
        <v>0</v>
      </c>
      <c r="I96" s="6">
        <f>_xlfn.XLOOKUP(C96,'Canada Cup 2'!I:I,'Canada Cup 2'!A:A,0)</f>
        <v>1</v>
      </c>
      <c r="J96" s="2">
        <f>_xlfn.XLOOKUP(I96,'Point Tables'!$A:$A,'Point Tables'!B:B,0,0)</f>
        <v>50</v>
      </c>
      <c r="K96" s="1">
        <f>_xlfn.XLOOKUP(C96,'Canada Cup 1'!I:I,'Canada Cup 1'!A:A,0,0)</f>
        <v>0</v>
      </c>
      <c r="L96" s="2">
        <f>_xlfn.XLOOKUP(K96,'Point Tables'!$A:$A,'Point Tables'!B:B,0,0)</f>
        <v>0</v>
      </c>
      <c r="M96">
        <f>_xlfn.XLOOKUP(C96,'Domestic Ranking'!E:E,'Domestic Ranking'!F:F,0)</f>
        <v>0</v>
      </c>
      <c r="N96" s="2">
        <f>_xlfn.XLOOKUP(M96,'Point Tables'!$A:$A,'Point Tables'!B:B,0,0)</f>
        <v>0</v>
      </c>
      <c r="O96" s="1">
        <f>_xlfn.XLOOKUP(C96,'CANAM Comb'!G:G,'CANAM Comb'!E:E,0)</f>
        <v>0</v>
      </c>
      <c r="P96" s="2">
        <f>_xlfn.XLOOKUP(O96,'Point Tables'!$A:$A,'Point Tables'!C:C,0,0)</f>
        <v>0</v>
      </c>
      <c r="Q96" s="6">
        <f>_xlfn.XLOOKUP(C96,'CANAM Age'!G:G,'CANAM Age'!E:E,0)</f>
        <v>0</v>
      </c>
      <c r="R96" s="2">
        <f>_xlfn.XLOOKUP(Q96,'Point Tables'!$A:$A,'Point Tables'!D:D,0)</f>
        <v>0</v>
      </c>
      <c r="S96" s="3">
        <f>_xlfn.XLOOKUP(C96,'NAC Comb'!G:G,'NAC Comb'!E:E,0,0)</f>
        <v>16</v>
      </c>
      <c r="T96" s="2">
        <f>_xlfn.XLOOKUP(S96,'Point Tables'!$A:$A,'Point Tables'!F:F,0,0)</f>
        <v>15</v>
      </c>
      <c r="U96" s="3">
        <f>_xlfn.XLOOKUP(C96,'NAC Age'!G:G,'NAC Age'!E:E,0,0)</f>
        <v>3</v>
      </c>
      <c r="V96" s="2">
        <f>_xlfn.XLOOKUP(U96,'Point Tables'!$A:$A,'Point Tables'!F:F,0,0)</f>
        <v>100</v>
      </c>
      <c r="W96" s="6">
        <f>_xlfn.XLOOKUP(C96,Worlds!E:E,Worlds!C:C,0,0)</f>
        <v>0</v>
      </c>
      <c r="X96" s="2">
        <f>_xlfn.XLOOKUP(W96,'Point Tables'!$A:$A,'Point Tables'!G:G,0,0)</f>
        <v>0</v>
      </c>
      <c r="Y96" s="5">
        <f>+H96+J96+L96+N96+P96+R96+T96+V96+X96</f>
        <v>165</v>
      </c>
    </row>
    <row r="97" spans="1:25" x14ac:dyDescent="0.3">
      <c r="A97" t="s">
        <v>744</v>
      </c>
      <c r="B97" s="15" t="str">
        <f>_xlfn.XLOOKUP($A97,'Vet List'!A:A,'Vet List'!D:D,"Not found",0)</f>
        <v>Eden Koster</v>
      </c>
      <c r="C97" t="str">
        <f>_xlfn.CONCAT(A97,E97)</f>
        <v>C08-1420WS</v>
      </c>
      <c r="D97" s="15">
        <f>_xlfn.XLOOKUP($A97,'Vet List'!$A:$A,'Vet List'!F:F,"Not found",0)</f>
        <v>1969</v>
      </c>
      <c r="E97" t="s">
        <v>1399</v>
      </c>
      <c r="F97" s="15" t="str">
        <f>_xlfn.XLOOKUP($A97,'Vet List'!$A:$A,'Vet List'!I:I,"Not found",0)</f>
        <v>50-59</v>
      </c>
      <c r="G97" s="1">
        <f>_xlfn.XLOOKUP(C97,'Nationals 2023'!E:E,'Nationals 2023'!C:C,0,0)</f>
        <v>0</v>
      </c>
      <c r="H97" s="2">
        <f>_xlfn.XLOOKUP(G97,'Point Tables'!$A:$A,'Point Tables'!B:B,0,0)</f>
        <v>0</v>
      </c>
      <c r="I97" s="6">
        <f>_xlfn.XLOOKUP(C97,'Canada Cup 2'!I:I,'Canada Cup 2'!A:A,0)</f>
        <v>2</v>
      </c>
      <c r="J97" s="2">
        <f>_xlfn.XLOOKUP(I97,'Point Tables'!$A:$A,'Point Tables'!B:B,0,0)</f>
        <v>45</v>
      </c>
      <c r="K97" s="1">
        <f>_xlfn.XLOOKUP(C97,'Canada Cup 1'!I:I,'Canada Cup 1'!A:A,0,0)</f>
        <v>0</v>
      </c>
      <c r="L97" s="2">
        <f>_xlfn.XLOOKUP(K97,'Point Tables'!$A:$A,'Point Tables'!B:B,0,0)</f>
        <v>0</v>
      </c>
      <c r="M97">
        <f>_xlfn.XLOOKUP(C97,'Domestic Ranking'!E:E,'Domestic Ranking'!F:F,0)</f>
        <v>0</v>
      </c>
      <c r="N97" s="2">
        <f>_xlfn.XLOOKUP(M97,'Point Tables'!$A:$A,'Point Tables'!B:B,0,0)</f>
        <v>0</v>
      </c>
      <c r="O97" s="1">
        <f>_xlfn.XLOOKUP(C97,'CANAM Comb'!G:G,'CANAM Comb'!E:E,0)</f>
        <v>0</v>
      </c>
      <c r="P97" s="2">
        <f>_xlfn.XLOOKUP(O97,'Point Tables'!$A:$A,'Point Tables'!C:C,0,0)</f>
        <v>0</v>
      </c>
      <c r="Q97" s="6">
        <f>_xlfn.XLOOKUP(C97,'CANAM Age'!G:G,'CANAM Age'!E:E,0)</f>
        <v>0</v>
      </c>
      <c r="R97" s="2">
        <f>_xlfn.XLOOKUP(Q97,'Point Tables'!$A:$A,'Point Tables'!D:D,0)</f>
        <v>0</v>
      </c>
      <c r="S97" s="3">
        <f>_xlfn.XLOOKUP(C97,'NAC Comb'!G:G,'NAC Comb'!E:E,0,0)</f>
        <v>0</v>
      </c>
      <c r="T97" s="2">
        <f>_xlfn.XLOOKUP(S97,'Point Tables'!$A:$A,'Point Tables'!F:F,0,0)</f>
        <v>0</v>
      </c>
      <c r="U97" s="3">
        <f>_xlfn.XLOOKUP(C97,'NAC Age'!G:G,'NAC Age'!E:E,0,0)</f>
        <v>0</v>
      </c>
      <c r="V97" s="2">
        <f>_xlfn.XLOOKUP(U97,'Point Tables'!$A:$A,'Point Tables'!F:F,0,0)</f>
        <v>0</v>
      </c>
      <c r="W97" s="6">
        <f>_xlfn.XLOOKUP(C97,Worlds!E:E,Worlds!C:C,0,0)</f>
        <v>25</v>
      </c>
      <c r="X97" s="2">
        <f>_xlfn.XLOOKUP(W97,'Point Tables'!$A:$A,'Point Tables'!G:G,0,0)</f>
        <v>40</v>
      </c>
      <c r="Y97" s="5">
        <f>+H97+J97+L97+N97+P97+R97+T97+V97+X97</f>
        <v>85</v>
      </c>
    </row>
    <row r="98" spans="1:25" x14ac:dyDescent="0.3">
      <c r="A98" t="s">
        <v>234</v>
      </c>
      <c r="B98" s="15" t="str">
        <f>_xlfn.XLOOKUP($A98,'Vet List'!A:A,'Vet List'!D:D,"Not found",0)</f>
        <v>Grace Born</v>
      </c>
      <c r="C98" t="str">
        <f>_xlfn.CONCAT(A98,E98)</f>
        <v>C08-1104WS</v>
      </c>
      <c r="D98" s="15">
        <f>_xlfn.XLOOKUP($A98,'Vet List'!$A:$A,'Vet List'!F:F,"Not found",0)</f>
        <v>1959</v>
      </c>
      <c r="E98" t="s">
        <v>1399</v>
      </c>
      <c r="F98" s="15" t="str">
        <f>_xlfn.XLOOKUP($A98,'Vet List'!$A:$A,'Vet List'!I:I,"Not found",0)</f>
        <v>60-69</v>
      </c>
      <c r="G98" s="1">
        <f>_xlfn.XLOOKUP(C98,'Nationals 2023'!E:E,'Nationals 2023'!C:C,0,0)</f>
        <v>0</v>
      </c>
      <c r="H98" s="2">
        <f>_xlfn.XLOOKUP(G98,'Point Tables'!$A:$A,'Point Tables'!B:B,0,0)</f>
        <v>0</v>
      </c>
      <c r="I98" s="6">
        <f>_xlfn.XLOOKUP(C98,'Canada Cup 2'!I:I,'Canada Cup 2'!A:A,0)</f>
        <v>3</v>
      </c>
      <c r="J98" s="2">
        <f>_xlfn.XLOOKUP(I98,'Point Tables'!$A:$A,'Point Tables'!B:B,0,0)</f>
        <v>40</v>
      </c>
      <c r="K98" s="1">
        <f>_xlfn.XLOOKUP(C98,'Canada Cup 1'!I:I,'Canada Cup 1'!A:A,0,0)</f>
        <v>0</v>
      </c>
      <c r="L98" s="2">
        <f>_xlfn.XLOOKUP(K98,'Point Tables'!$A:$A,'Point Tables'!B:B,0,0)</f>
        <v>0</v>
      </c>
      <c r="M98">
        <f>_xlfn.XLOOKUP(C98,'Domestic Ranking'!E:E,'Domestic Ranking'!F:F,0)</f>
        <v>0</v>
      </c>
      <c r="N98" s="2">
        <f>_xlfn.XLOOKUP(M98,'Point Tables'!$A:$A,'Point Tables'!B:B,0,0)</f>
        <v>0</v>
      </c>
      <c r="O98" s="1">
        <f>_xlfn.XLOOKUP(C98,'CANAM Comb'!G:G,'CANAM Comb'!E:E,0)</f>
        <v>0</v>
      </c>
      <c r="P98" s="2">
        <f>_xlfn.XLOOKUP(O98,'Point Tables'!$A:$A,'Point Tables'!C:C,0,0)</f>
        <v>0</v>
      </c>
      <c r="Q98" s="6">
        <f>_xlfn.XLOOKUP(C98,'CANAM Age'!G:G,'CANAM Age'!E:E,0)</f>
        <v>0</v>
      </c>
      <c r="R98" s="2">
        <f>_xlfn.XLOOKUP(Q98,'Point Tables'!$A:$A,'Point Tables'!D:D,0)</f>
        <v>0</v>
      </c>
      <c r="S98" s="3">
        <f>_xlfn.XLOOKUP(C98,'NAC Comb'!G:G,'NAC Comb'!E:E,0,0)</f>
        <v>0</v>
      </c>
      <c r="T98" s="2">
        <f>_xlfn.XLOOKUP(S98,'Point Tables'!$A:$A,'Point Tables'!F:F,0,0)</f>
        <v>0</v>
      </c>
      <c r="U98" s="3">
        <f>_xlfn.XLOOKUP(C98,'NAC Age'!G:G,'NAC Age'!E:E,0,0)</f>
        <v>0</v>
      </c>
      <c r="V98" s="2">
        <f>_xlfn.XLOOKUP(U98,'Point Tables'!$A:$A,'Point Tables'!F:F,0,0)</f>
        <v>0</v>
      </c>
      <c r="W98" s="6">
        <f>_xlfn.XLOOKUP(C98,Worlds!E:E,Worlds!C:C,0,0)</f>
        <v>11</v>
      </c>
      <c r="X98" s="2">
        <f>_xlfn.XLOOKUP(W98,'Point Tables'!$A:$A,'Point Tables'!G:G,0,0)</f>
        <v>80</v>
      </c>
      <c r="Y98" s="5">
        <f>+H98+J98+L98+N98+P98+R98+T98+V98+X98</f>
        <v>120</v>
      </c>
    </row>
    <row r="99" spans="1:25" x14ac:dyDescent="0.3">
      <c r="A99" t="s">
        <v>184</v>
      </c>
      <c r="B99" s="15" t="str">
        <f>_xlfn.XLOOKUP($A99,'Vet List'!A:A,'Vet List'!D:D,"Not found",0)</f>
        <v>Lise Pelletier</v>
      </c>
      <c r="C99" t="str">
        <f>_xlfn.CONCAT(A99,E99)</f>
        <v>C06-1931WS</v>
      </c>
      <c r="D99" s="15">
        <f>_xlfn.XLOOKUP($A99,'Vet List'!$A:$A,'Vet List'!F:F,"Not found",0)</f>
        <v>1961</v>
      </c>
      <c r="E99" t="s">
        <v>1399</v>
      </c>
      <c r="F99" s="15" t="str">
        <f>_xlfn.XLOOKUP($A99,'Vet List'!$A:$A,'Vet List'!I:I,"Not found",0)</f>
        <v>60-69</v>
      </c>
      <c r="G99" s="1">
        <f>_xlfn.XLOOKUP(C99,'Nationals 2023'!E:E,'Nationals 2023'!C:C,0,0)</f>
        <v>0</v>
      </c>
      <c r="H99" s="2">
        <f>_xlfn.XLOOKUP(G99,'Point Tables'!$A:$A,'Point Tables'!B:B,0,0)</f>
        <v>0</v>
      </c>
      <c r="I99" s="6">
        <f>_xlfn.XLOOKUP(C99,'Canada Cup 2'!I:I,'Canada Cup 2'!A:A,0)</f>
        <v>0</v>
      </c>
      <c r="J99" s="2">
        <f>_xlfn.XLOOKUP(I99,'Point Tables'!$A:$A,'Point Tables'!B:B,0,0)</f>
        <v>0</v>
      </c>
      <c r="K99" s="1">
        <f>_xlfn.XLOOKUP(C99,'Canada Cup 1'!I:I,'Canada Cup 1'!A:A,0,0)</f>
        <v>0</v>
      </c>
      <c r="L99" s="2">
        <f>_xlfn.XLOOKUP(K99,'Point Tables'!$A:$A,'Point Tables'!B:B,0,0)</f>
        <v>0</v>
      </c>
      <c r="M99">
        <f>_xlfn.XLOOKUP(C99,'Domestic Ranking'!E:E,'Domestic Ranking'!F:F,0)</f>
        <v>0</v>
      </c>
      <c r="N99" s="2">
        <f>_xlfn.XLOOKUP(M99,'Point Tables'!$A:$A,'Point Tables'!B:B,0,0)</f>
        <v>0</v>
      </c>
      <c r="O99" s="1">
        <f>_xlfn.XLOOKUP(C99,'CANAM Comb'!G:G,'CANAM Comb'!E:E,0)</f>
        <v>0</v>
      </c>
      <c r="P99" s="2">
        <f>_xlfn.XLOOKUP(O99,'Point Tables'!$A:$A,'Point Tables'!C:C,0,0)</f>
        <v>0</v>
      </c>
      <c r="Q99" s="6">
        <f>_xlfn.XLOOKUP(C99,'CANAM Age'!G:G,'CANAM Age'!E:E,0)</f>
        <v>0</v>
      </c>
      <c r="R99" s="2">
        <f>_xlfn.XLOOKUP(Q99,'Point Tables'!$A:$A,'Point Tables'!D:D,0)</f>
        <v>0</v>
      </c>
      <c r="S99" s="3">
        <f>_xlfn.XLOOKUP(C99,'NAC Comb'!G:G,'NAC Comb'!E:E,0,0)</f>
        <v>0</v>
      </c>
      <c r="T99" s="2">
        <f>_xlfn.XLOOKUP(S99,'Point Tables'!$A:$A,'Point Tables'!F:F,0,0)</f>
        <v>0</v>
      </c>
      <c r="U99" s="3">
        <f>_xlfn.XLOOKUP(C99,'NAC Age'!G:G,'NAC Age'!E:E,0,0)</f>
        <v>0</v>
      </c>
      <c r="V99" s="2">
        <f>_xlfn.XLOOKUP(U99,'Point Tables'!$A:$A,'Point Tables'!F:F,0,0)</f>
        <v>0</v>
      </c>
      <c r="W99" s="6">
        <f>_xlfn.XLOOKUP(C99,Worlds!E:E,Worlds!C:C,0,0)</f>
        <v>12</v>
      </c>
      <c r="X99" s="2">
        <f>_xlfn.XLOOKUP(W99,'Point Tables'!$A:$A,'Point Tables'!G:G,0,0)</f>
        <v>80</v>
      </c>
      <c r="Y99" s="5">
        <f>+H99+J99+L99+N99+P99+R99+T99+V99+X99</f>
        <v>80</v>
      </c>
    </row>
  </sheetData>
  <autoFilter ref="A1:Y99" xr:uid="{95A6DB53-B3F9-4939-B1F0-9D5ADD5B058E}"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2" showButton="0"/>
  </autoFilter>
  <sortState xmlns:xlrd2="http://schemas.microsoft.com/office/spreadsheetml/2017/richdata2" ref="A3:Y99">
    <sortCondition ref="E3:E99"/>
    <sortCondition ref="F3:F99"/>
    <sortCondition descending="1" ref="Y3:Y99"/>
    <sortCondition ref="Q3:Q99"/>
  </sortState>
  <mergeCells count="15">
    <mergeCell ref="F1:F2"/>
    <mergeCell ref="A1:A2"/>
    <mergeCell ref="C1:C2"/>
    <mergeCell ref="D1:D2"/>
    <mergeCell ref="E1:E2"/>
    <mergeCell ref="B1:B2"/>
    <mergeCell ref="S1:T1"/>
    <mergeCell ref="W1:X1"/>
    <mergeCell ref="G1:H1"/>
    <mergeCell ref="I1:J1"/>
    <mergeCell ref="K1:L1"/>
    <mergeCell ref="M1:N1"/>
    <mergeCell ref="O1:P1"/>
    <mergeCell ref="Q1:R1"/>
    <mergeCell ref="U1:V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6296-3DBF-4E5A-933E-C822749CA6E3}">
  <dimension ref="A1:G2"/>
  <sheetViews>
    <sheetView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2" max="2" width="17.77734375" customWidth="1"/>
    <col min="4" max="4" width="8.88671875" customWidth="1"/>
    <col min="5" max="5" width="12" customWidth="1"/>
  </cols>
  <sheetData>
    <row r="1" spans="1:7" x14ac:dyDescent="0.3">
      <c r="A1" t="s">
        <v>246</v>
      </c>
      <c r="B1" t="s">
        <v>0</v>
      </c>
      <c r="C1" t="s">
        <v>468</v>
      </c>
      <c r="D1" t="s">
        <v>9</v>
      </c>
      <c r="E1" t="s">
        <v>244</v>
      </c>
      <c r="G1" t="s">
        <v>476</v>
      </c>
    </row>
    <row r="2" spans="1:7" x14ac:dyDescent="0.3">
      <c r="B2" t="str">
        <f>_xlfn.XLOOKUP(A2,'Vet List'!A:A,'Vet List'!D:D,"Not found",0)</f>
        <v>Not found</v>
      </c>
      <c r="E2" t="str">
        <f t="shared" ref="E2" si="0">_xlfn.CONCAT(A2,D2)</f>
        <v/>
      </c>
      <c r="G2" t="str">
        <f>_xlfn.XLOOKUP(E2,Ranking!C:C,Ranking!A:A,"Not found",0)</f>
        <v>Not found</v>
      </c>
    </row>
  </sheetData>
  <autoFilter ref="A1:G8" xr:uid="{F1EF6296-3DBF-4E5A-933E-C822749CA6E3}"/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2EC8-47D3-426B-BE0A-04A4ECA3C8BA}">
  <dimension ref="A1"/>
  <sheetViews>
    <sheetView workbookViewId="0">
      <selection activeCell="A27" sqref="A27"/>
    </sheetView>
  </sheetViews>
  <sheetFormatPr defaultRowHeight="14.4" x14ac:dyDescent="0.3"/>
  <cols>
    <col min="1" max="1" width="5.109375" customWidth="1"/>
    <col min="2" max="2" width="13.109375" customWidth="1"/>
    <col min="8" max="8" width="16.44140625" customWidth="1"/>
    <col min="9" max="9" width="12" customWidth="1"/>
  </cols>
  <sheetData/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FE81-4238-468F-A3AE-DA92ED1F0D6D}">
  <dimension ref="A1:G66"/>
  <sheetViews>
    <sheetView workbookViewId="0">
      <pane ySplit="1" topLeftCell="A2" activePane="bottomLeft" state="frozen"/>
      <selection pane="bottomLeft" activeCell="B1" sqref="B1:B1048576"/>
    </sheetView>
  </sheetViews>
  <sheetFormatPr defaultRowHeight="14.4" x14ac:dyDescent="0.3"/>
  <sheetData>
    <row r="1" spans="1:7" x14ac:dyDescent="0.3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</row>
    <row r="2" spans="1:7" x14ac:dyDescent="0.3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 x14ac:dyDescent="0.3">
      <c r="A3">
        <v>1</v>
      </c>
      <c r="B3">
        <v>50</v>
      </c>
      <c r="C3">
        <v>100</v>
      </c>
      <c r="D3">
        <v>75</v>
      </c>
      <c r="E3">
        <v>30</v>
      </c>
      <c r="F3">
        <v>200</v>
      </c>
      <c r="G3">
        <v>350</v>
      </c>
    </row>
    <row r="4" spans="1:7" x14ac:dyDescent="0.3">
      <c r="A4">
        <v>2</v>
      </c>
      <c r="B4">
        <v>45</v>
      </c>
      <c r="C4">
        <v>75</v>
      </c>
      <c r="D4">
        <v>65</v>
      </c>
      <c r="E4">
        <v>25</v>
      </c>
      <c r="F4">
        <v>150</v>
      </c>
      <c r="G4">
        <v>250</v>
      </c>
    </row>
    <row r="5" spans="1:7" x14ac:dyDescent="0.3">
      <c r="A5">
        <f t="shared" ref="A5:A39" si="0">+A4+1</f>
        <v>3</v>
      </c>
      <c r="B5">
        <v>40</v>
      </c>
      <c r="C5">
        <v>60</v>
      </c>
      <c r="D5">
        <v>55</v>
      </c>
      <c r="E5">
        <v>20</v>
      </c>
      <c r="F5">
        <v>100</v>
      </c>
      <c r="G5">
        <v>225</v>
      </c>
    </row>
    <row r="6" spans="1:7" x14ac:dyDescent="0.3">
      <c r="A6">
        <f t="shared" si="0"/>
        <v>4</v>
      </c>
      <c r="B6">
        <v>40</v>
      </c>
      <c r="C6">
        <v>60</v>
      </c>
      <c r="D6">
        <v>55</v>
      </c>
      <c r="E6">
        <v>20</v>
      </c>
      <c r="F6">
        <v>100</v>
      </c>
      <c r="G6">
        <v>200</v>
      </c>
    </row>
    <row r="7" spans="1:7" x14ac:dyDescent="0.3">
      <c r="A7">
        <f t="shared" si="0"/>
        <v>5</v>
      </c>
      <c r="B7">
        <v>35</v>
      </c>
      <c r="C7">
        <v>45</v>
      </c>
      <c r="D7">
        <v>45</v>
      </c>
      <c r="E7">
        <v>15</v>
      </c>
      <c r="F7">
        <v>80</v>
      </c>
      <c r="G7">
        <v>150</v>
      </c>
    </row>
    <row r="8" spans="1:7" x14ac:dyDescent="0.3">
      <c r="A8">
        <f t="shared" si="0"/>
        <v>6</v>
      </c>
      <c r="B8">
        <v>30</v>
      </c>
      <c r="C8">
        <v>40</v>
      </c>
      <c r="D8">
        <v>40</v>
      </c>
      <c r="E8">
        <v>13</v>
      </c>
      <c r="F8">
        <v>60</v>
      </c>
      <c r="G8">
        <v>130</v>
      </c>
    </row>
    <row r="9" spans="1:7" x14ac:dyDescent="0.3">
      <c r="A9">
        <f t="shared" si="0"/>
        <v>7</v>
      </c>
      <c r="B9">
        <v>25</v>
      </c>
      <c r="C9">
        <v>35</v>
      </c>
      <c r="D9">
        <v>35</v>
      </c>
      <c r="E9">
        <v>11</v>
      </c>
      <c r="F9">
        <v>40</v>
      </c>
      <c r="G9">
        <v>110</v>
      </c>
    </row>
    <row r="10" spans="1:7" x14ac:dyDescent="0.3">
      <c r="A10">
        <f t="shared" si="0"/>
        <v>8</v>
      </c>
      <c r="B10">
        <v>20</v>
      </c>
      <c r="C10">
        <v>30</v>
      </c>
      <c r="D10">
        <v>30</v>
      </c>
      <c r="E10">
        <v>9</v>
      </c>
      <c r="F10">
        <v>30</v>
      </c>
      <c r="G10">
        <v>100</v>
      </c>
    </row>
    <row r="11" spans="1:7" x14ac:dyDescent="0.3">
      <c r="A11">
        <f t="shared" si="0"/>
        <v>9</v>
      </c>
      <c r="B11">
        <v>15</v>
      </c>
      <c r="C11">
        <v>20</v>
      </c>
      <c r="D11">
        <v>20</v>
      </c>
      <c r="E11">
        <v>4</v>
      </c>
      <c r="F11">
        <v>20</v>
      </c>
      <c r="G11">
        <v>80</v>
      </c>
    </row>
    <row r="12" spans="1:7" x14ac:dyDescent="0.3">
      <c r="A12">
        <f t="shared" si="0"/>
        <v>10</v>
      </c>
      <c r="B12">
        <v>15</v>
      </c>
      <c r="C12">
        <v>20</v>
      </c>
      <c r="D12">
        <v>20</v>
      </c>
      <c r="E12">
        <v>4</v>
      </c>
      <c r="F12">
        <v>20</v>
      </c>
      <c r="G12">
        <v>80</v>
      </c>
    </row>
    <row r="13" spans="1:7" x14ac:dyDescent="0.3">
      <c r="A13">
        <f t="shared" si="0"/>
        <v>11</v>
      </c>
      <c r="B13">
        <v>15</v>
      </c>
      <c r="C13">
        <v>20</v>
      </c>
      <c r="D13">
        <v>20</v>
      </c>
      <c r="E13">
        <v>4</v>
      </c>
      <c r="F13">
        <v>20</v>
      </c>
      <c r="G13">
        <v>80</v>
      </c>
    </row>
    <row r="14" spans="1:7" x14ac:dyDescent="0.3">
      <c r="A14">
        <f t="shared" si="0"/>
        <v>12</v>
      </c>
      <c r="B14">
        <v>15</v>
      </c>
      <c r="C14">
        <v>20</v>
      </c>
      <c r="D14">
        <v>20</v>
      </c>
      <c r="E14">
        <v>4</v>
      </c>
      <c r="F14">
        <v>20</v>
      </c>
      <c r="G14">
        <v>80</v>
      </c>
    </row>
    <row r="15" spans="1:7" x14ac:dyDescent="0.3">
      <c r="A15">
        <f t="shared" si="0"/>
        <v>13</v>
      </c>
      <c r="B15">
        <v>8</v>
      </c>
      <c r="C15">
        <v>15</v>
      </c>
      <c r="D15">
        <v>15</v>
      </c>
      <c r="E15">
        <v>2</v>
      </c>
      <c r="F15">
        <v>15</v>
      </c>
      <c r="G15">
        <v>60</v>
      </c>
    </row>
    <row r="16" spans="1:7" x14ac:dyDescent="0.3">
      <c r="A16">
        <f t="shared" si="0"/>
        <v>14</v>
      </c>
      <c r="B16">
        <v>8</v>
      </c>
      <c r="C16">
        <v>15</v>
      </c>
      <c r="D16">
        <v>15</v>
      </c>
      <c r="E16">
        <v>2</v>
      </c>
      <c r="F16">
        <v>15</v>
      </c>
      <c r="G16">
        <v>60</v>
      </c>
    </row>
    <row r="17" spans="1:7" x14ac:dyDescent="0.3">
      <c r="A17">
        <f t="shared" si="0"/>
        <v>15</v>
      </c>
      <c r="B17">
        <v>8</v>
      </c>
      <c r="C17">
        <v>15</v>
      </c>
      <c r="D17">
        <v>15</v>
      </c>
      <c r="E17">
        <v>2</v>
      </c>
      <c r="F17">
        <v>15</v>
      </c>
      <c r="G17">
        <v>60</v>
      </c>
    </row>
    <row r="18" spans="1:7" x14ac:dyDescent="0.3">
      <c r="A18">
        <f t="shared" si="0"/>
        <v>16</v>
      </c>
      <c r="B18">
        <v>8</v>
      </c>
      <c r="C18">
        <v>15</v>
      </c>
      <c r="D18">
        <v>15</v>
      </c>
      <c r="E18">
        <v>2</v>
      </c>
      <c r="F18">
        <v>15</v>
      </c>
      <c r="G18">
        <v>60</v>
      </c>
    </row>
    <row r="19" spans="1:7" x14ac:dyDescent="0.3">
      <c r="A19">
        <f t="shared" si="0"/>
        <v>17</v>
      </c>
      <c r="B19">
        <v>4</v>
      </c>
      <c r="C19">
        <v>8</v>
      </c>
      <c r="D19">
        <v>0</v>
      </c>
      <c r="E19">
        <v>0</v>
      </c>
      <c r="F19">
        <v>8</v>
      </c>
      <c r="G19">
        <v>40</v>
      </c>
    </row>
    <row r="20" spans="1:7" x14ac:dyDescent="0.3">
      <c r="A20">
        <f t="shared" si="0"/>
        <v>18</v>
      </c>
      <c r="B20">
        <v>4</v>
      </c>
      <c r="C20">
        <v>8</v>
      </c>
      <c r="D20">
        <v>0</v>
      </c>
      <c r="E20">
        <v>0</v>
      </c>
      <c r="F20">
        <v>8</v>
      </c>
      <c r="G20">
        <v>40</v>
      </c>
    </row>
    <row r="21" spans="1:7" x14ac:dyDescent="0.3">
      <c r="A21">
        <f t="shared" si="0"/>
        <v>19</v>
      </c>
      <c r="B21">
        <v>4</v>
      </c>
      <c r="C21">
        <v>8</v>
      </c>
      <c r="D21">
        <v>0</v>
      </c>
      <c r="E21">
        <v>0</v>
      </c>
      <c r="F21">
        <v>8</v>
      </c>
      <c r="G21">
        <v>40</v>
      </c>
    </row>
    <row r="22" spans="1:7" x14ac:dyDescent="0.3">
      <c r="A22">
        <f t="shared" si="0"/>
        <v>20</v>
      </c>
      <c r="B22">
        <v>4</v>
      </c>
      <c r="C22">
        <v>8</v>
      </c>
      <c r="D22">
        <v>0</v>
      </c>
      <c r="E22">
        <v>0</v>
      </c>
      <c r="F22">
        <v>8</v>
      </c>
      <c r="G22">
        <v>40</v>
      </c>
    </row>
    <row r="23" spans="1:7" x14ac:dyDescent="0.3">
      <c r="A23">
        <f t="shared" si="0"/>
        <v>21</v>
      </c>
      <c r="B23">
        <v>4</v>
      </c>
      <c r="C23">
        <v>8</v>
      </c>
      <c r="D23">
        <v>0</v>
      </c>
      <c r="E23">
        <v>0</v>
      </c>
      <c r="F23">
        <v>8</v>
      </c>
      <c r="G23">
        <v>40</v>
      </c>
    </row>
    <row r="24" spans="1:7" x14ac:dyDescent="0.3">
      <c r="A24">
        <f t="shared" si="0"/>
        <v>22</v>
      </c>
      <c r="B24">
        <v>4</v>
      </c>
      <c r="C24">
        <v>8</v>
      </c>
      <c r="D24">
        <v>0</v>
      </c>
      <c r="E24">
        <v>0</v>
      </c>
      <c r="F24">
        <v>8</v>
      </c>
      <c r="G24">
        <v>40</v>
      </c>
    </row>
    <row r="25" spans="1:7" x14ac:dyDescent="0.3">
      <c r="A25">
        <f t="shared" si="0"/>
        <v>23</v>
      </c>
      <c r="B25">
        <v>4</v>
      </c>
      <c r="C25">
        <v>8</v>
      </c>
      <c r="D25">
        <v>0</v>
      </c>
      <c r="E25">
        <v>0</v>
      </c>
      <c r="F25">
        <v>8</v>
      </c>
      <c r="G25">
        <v>40</v>
      </c>
    </row>
    <row r="26" spans="1:7" x14ac:dyDescent="0.3">
      <c r="A26">
        <f t="shared" si="0"/>
        <v>24</v>
      </c>
      <c r="B26">
        <v>4</v>
      </c>
      <c r="C26">
        <v>8</v>
      </c>
      <c r="D26">
        <v>0</v>
      </c>
      <c r="E26">
        <v>0</v>
      </c>
      <c r="F26">
        <v>8</v>
      </c>
      <c r="G26">
        <v>40</v>
      </c>
    </row>
    <row r="27" spans="1:7" x14ac:dyDescent="0.3">
      <c r="A27">
        <f t="shared" si="0"/>
        <v>25</v>
      </c>
      <c r="B27">
        <v>4</v>
      </c>
      <c r="C27">
        <v>8</v>
      </c>
      <c r="D27">
        <v>0</v>
      </c>
      <c r="E27">
        <v>0</v>
      </c>
      <c r="F27">
        <v>8</v>
      </c>
      <c r="G27">
        <v>40</v>
      </c>
    </row>
    <row r="28" spans="1:7" x14ac:dyDescent="0.3">
      <c r="A28">
        <f t="shared" si="0"/>
        <v>26</v>
      </c>
      <c r="B28">
        <v>4</v>
      </c>
      <c r="C28">
        <v>8</v>
      </c>
      <c r="D28">
        <v>0</v>
      </c>
      <c r="E28">
        <v>0</v>
      </c>
      <c r="F28">
        <v>8</v>
      </c>
      <c r="G28">
        <v>40</v>
      </c>
    </row>
    <row r="29" spans="1:7" x14ac:dyDescent="0.3">
      <c r="A29">
        <f t="shared" si="0"/>
        <v>27</v>
      </c>
      <c r="B29">
        <v>4</v>
      </c>
      <c r="C29">
        <v>8</v>
      </c>
      <c r="D29">
        <v>0</v>
      </c>
      <c r="E29">
        <v>0</v>
      </c>
      <c r="F29">
        <v>8</v>
      </c>
      <c r="G29">
        <v>40</v>
      </c>
    </row>
    <row r="30" spans="1:7" x14ac:dyDescent="0.3">
      <c r="A30">
        <f t="shared" si="0"/>
        <v>28</v>
      </c>
      <c r="B30">
        <v>4</v>
      </c>
      <c r="C30">
        <v>8</v>
      </c>
      <c r="D30">
        <v>0</v>
      </c>
      <c r="E30">
        <v>0</v>
      </c>
      <c r="F30">
        <v>8</v>
      </c>
      <c r="G30">
        <v>40</v>
      </c>
    </row>
    <row r="31" spans="1:7" x14ac:dyDescent="0.3">
      <c r="A31">
        <f t="shared" si="0"/>
        <v>29</v>
      </c>
      <c r="B31">
        <v>4</v>
      </c>
      <c r="C31">
        <v>8</v>
      </c>
      <c r="D31">
        <v>0</v>
      </c>
      <c r="E31">
        <v>0</v>
      </c>
      <c r="F31">
        <v>8</v>
      </c>
      <c r="G31">
        <v>40</v>
      </c>
    </row>
    <row r="32" spans="1:7" x14ac:dyDescent="0.3">
      <c r="A32">
        <f t="shared" si="0"/>
        <v>30</v>
      </c>
      <c r="B32">
        <v>4</v>
      </c>
      <c r="C32">
        <v>8</v>
      </c>
      <c r="D32">
        <v>0</v>
      </c>
      <c r="E32">
        <v>0</v>
      </c>
      <c r="F32">
        <v>8</v>
      </c>
      <c r="G32">
        <v>40</v>
      </c>
    </row>
    <row r="33" spans="1:7" x14ac:dyDescent="0.3">
      <c r="A33">
        <f t="shared" si="0"/>
        <v>31</v>
      </c>
      <c r="B33">
        <v>4</v>
      </c>
      <c r="C33">
        <v>8</v>
      </c>
      <c r="D33">
        <v>0</v>
      </c>
      <c r="E33">
        <v>0</v>
      </c>
      <c r="F33">
        <v>8</v>
      </c>
      <c r="G33">
        <v>40</v>
      </c>
    </row>
    <row r="34" spans="1:7" x14ac:dyDescent="0.3">
      <c r="A34">
        <f t="shared" si="0"/>
        <v>32</v>
      </c>
      <c r="B34">
        <v>4</v>
      </c>
      <c r="C34">
        <v>8</v>
      </c>
      <c r="D34">
        <v>0</v>
      </c>
      <c r="E34">
        <v>0</v>
      </c>
      <c r="F34">
        <v>8</v>
      </c>
      <c r="G34">
        <v>40</v>
      </c>
    </row>
    <row r="35" spans="1:7" ht="14.25" customHeight="1" x14ac:dyDescent="0.3">
      <c r="A35">
        <f t="shared" si="0"/>
        <v>33</v>
      </c>
      <c r="B35">
        <v>0</v>
      </c>
      <c r="C35">
        <v>4</v>
      </c>
      <c r="D35">
        <v>0</v>
      </c>
      <c r="E35">
        <v>0</v>
      </c>
      <c r="F35">
        <v>4</v>
      </c>
      <c r="G35">
        <v>20</v>
      </c>
    </row>
    <row r="36" spans="1:7" ht="14.25" customHeight="1" x14ac:dyDescent="0.3">
      <c r="A36">
        <f t="shared" si="0"/>
        <v>34</v>
      </c>
      <c r="B36">
        <v>0</v>
      </c>
      <c r="C36">
        <v>4</v>
      </c>
      <c r="D36">
        <v>0</v>
      </c>
      <c r="E36">
        <v>0</v>
      </c>
      <c r="F36">
        <v>4</v>
      </c>
      <c r="G36">
        <v>20</v>
      </c>
    </row>
    <row r="37" spans="1:7" ht="14.25" customHeight="1" x14ac:dyDescent="0.3">
      <c r="A37">
        <f t="shared" si="0"/>
        <v>35</v>
      </c>
      <c r="B37">
        <v>0</v>
      </c>
      <c r="C37">
        <v>4</v>
      </c>
      <c r="D37">
        <v>0</v>
      </c>
      <c r="E37">
        <v>0</v>
      </c>
      <c r="F37">
        <v>4</v>
      </c>
      <c r="G37">
        <v>20</v>
      </c>
    </row>
    <row r="38" spans="1:7" ht="14.25" customHeight="1" x14ac:dyDescent="0.3">
      <c r="A38">
        <f t="shared" si="0"/>
        <v>36</v>
      </c>
      <c r="B38">
        <v>0</v>
      </c>
      <c r="C38">
        <v>4</v>
      </c>
      <c r="D38">
        <v>0</v>
      </c>
      <c r="E38">
        <v>0</v>
      </c>
      <c r="F38">
        <v>4</v>
      </c>
      <c r="G38">
        <v>20</v>
      </c>
    </row>
    <row r="39" spans="1:7" ht="14.25" customHeight="1" x14ac:dyDescent="0.3">
      <c r="A39">
        <f t="shared" si="0"/>
        <v>37</v>
      </c>
      <c r="B39">
        <v>0</v>
      </c>
      <c r="C39">
        <v>4</v>
      </c>
      <c r="D39">
        <v>0</v>
      </c>
      <c r="E39">
        <v>0</v>
      </c>
      <c r="F39">
        <v>4</v>
      </c>
      <c r="G39">
        <v>20</v>
      </c>
    </row>
    <row r="40" spans="1:7" ht="14.25" customHeight="1" x14ac:dyDescent="0.3">
      <c r="A40">
        <f t="shared" ref="A40:A66" si="1">+A39+1</f>
        <v>38</v>
      </c>
      <c r="B40">
        <v>0</v>
      </c>
      <c r="C40">
        <v>4</v>
      </c>
      <c r="D40">
        <v>0</v>
      </c>
      <c r="E40">
        <v>0</v>
      </c>
      <c r="F40">
        <v>4</v>
      </c>
      <c r="G40">
        <v>20</v>
      </c>
    </row>
    <row r="41" spans="1:7" ht="14.25" customHeight="1" x14ac:dyDescent="0.3">
      <c r="A41">
        <f t="shared" si="1"/>
        <v>39</v>
      </c>
      <c r="B41">
        <v>0</v>
      </c>
      <c r="C41">
        <v>4</v>
      </c>
      <c r="D41">
        <v>0</v>
      </c>
      <c r="E41">
        <v>0</v>
      </c>
      <c r="F41">
        <v>4</v>
      </c>
      <c r="G41">
        <v>20</v>
      </c>
    </row>
    <row r="42" spans="1:7" ht="14.25" customHeight="1" x14ac:dyDescent="0.3">
      <c r="A42">
        <f t="shared" si="1"/>
        <v>40</v>
      </c>
      <c r="B42">
        <v>0</v>
      </c>
      <c r="C42">
        <v>4</v>
      </c>
      <c r="D42">
        <v>0</v>
      </c>
      <c r="E42">
        <v>0</v>
      </c>
      <c r="F42">
        <v>4</v>
      </c>
      <c r="G42">
        <v>20</v>
      </c>
    </row>
    <row r="43" spans="1:7" x14ac:dyDescent="0.3">
      <c r="A43">
        <f t="shared" si="1"/>
        <v>41</v>
      </c>
      <c r="B43">
        <v>0</v>
      </c>
      <c r="C43">
        <v>4</v>
      </c>
      <c r="D43">
        <v>0</v>
      </c>
      <c r="E43">
        <v>0</v>
      </c>
      <c r="F43">
        <v>4</v>
      </c>
      <c r="G43">
        <v>20</v>
      </c>
    </row>
    <row r="44" spans="1:7" x14ac:dyDescent="0.3">
      <c r="A44">
        <f t="shared" si="1"/>
        <v>42</v>
      </c>
      <c r="B44">
        <v>0</v>
      </c>
      <c r="C44">
        <v>4</v>
      </c>
      <c r="D44">
        <v>0</v>
      </c>
      <c r="E44">
        <v>0</v>
      </c>
      <c r="F44">
        <v>4</v>
      </c>
      <c r="G44">
        <v>20</v>
      </c>
    </row>
    <row r="45" spans="1:7" x14ac:dyDescent="0.3">
      <c r="A45">
        <f t="shared" si="1"/>
        <v>43</v>
      </c>
      <c r="B45">
        <v>0</v>
      </c>
      <c r="C45">
        <v>4</v>
      </c>
      <c r="D45">
        <v>0</v>
      </c>
      <c r="E45">
        <v>0</v>
      </c>
      <c r="F45">
        <v>4</v>
      </c>
      <c r="G45">
        <v>20</v>
      </c>
    </row>
    <row r="46" spans="1:7" x14ac:dyDescent="0.3">
      <c r="A46">
        <f t="shared" si="1"/>
        <v>44</v>
      </c>
      <c r="B46">
        <v>0</v>
      </c>
      <c r="C46">
        <v>4</v>
      </c>
      <c r="D46">
        <v>0</v>
      </c>
      <c r="E46">
        <v>0</v>
      </c>
      <c r="F46">
        <v>4</v>
      </c>
      <c r="G46">
        <v>20</v>
      </c>
    </row>
    <row r="47" spans="1:7" x14ac:dyDescent="0.3">
      <c r="A47">
        <f t="shared" si="1"/>
        <v>45</v>
      </c>
      <c r="B47">
        <v>0</v>
      </c>
      <c r="C47">
        <v>4</v>
      </c>
      <c r="D47">
        <v>0</v>
      </c>
      <c r="E47">
        <v>0</v>
      </c>
      <c r="F47">
        <v>4</v>
      </c>
      <c r="G47">
        <v>20</v>
      </c>
    </row>
    <row r="48" spans="1:7" x14ac:dyDescent="0.3">
      <c r="A48">
        <f t="shared" si="1"/>
        <v>46</v>
      </c>
      <c r="B48">
        <v>0</v>
      </c>
      <c r="C48">
        <v>4</v>
      </c>
      <c r="D48">
        <v>0</v>
      </c>
      <c r="E48">
        <v>0</v>
      </c>
      <c r="F48">
        <v>4</v>
      </c>
      <c r="G48">
        <v>20</v>
      </c>
    </row>
    <row r="49" spans="1:7" x14ac:dyDescent="0.3">
      <c r="A49">
        <f t="shared" si="1"/>
        <v>47</v>
      </c>
      <c r="B49">
        <v>0</v>
      </c>
      <c r="C49">
        <v>4</v>
      </c>
      <c r="D49">
        <v>0</v>
      </c>
      <c r="E49">
        <v>0</v>
      </c>
      <c r="F49">
        <v>4</v>
      </c>
      <c r="G49">
        <v>20</v>
      </c>
    </row>
    <row r="50" spans="1:7" x14ac:dyDescent="0.3">
      <c r="A50">
        <f t="shared" si="1"/>
        <v>48</v>
      </c>
      <c r="B50">
        <v>0</v>
      </c>
      <c r="C50">
        <v>4</v>
      </c>
      <c r="D50">
        <v>0</v>
      </c>
      <c r="E50">
        <v>0</v>
      </c>
      <c r="F50">
        <v>4</v>
      </c>
      <c r="G50">
        <v>20</v>
      </c>
    </row>
    <row r="51" spans="1:7" ht="14.25" customHeight="1" x14ac:dyDescent="0.3">
      <c r="A51">
        <f t="shared" si="1"/>
        <v>49</v>
      </c>
      <c r="B51">
        <v>0</v>
      </c>
      <c r="C51">
        <v>4</v>
      </c>
      <c r="D51">
        <v>0</v>
      </c>
      <c r="E51">
        <v>0</v>
      </c>
      <c r="F51">
        <v>4</v>
      </c>
      <c r="G51">
        <v>20</v>
      </c>
    </row>
    <row r="52" spans="1:7" ht="14.25" customHeight="1" x14ac:dyDescent="0.3">
      <c r="A52">
        <f t="shared" si="1"/>
        <v>50</v>
      </c>
      <c r="B52">
        <v>0</v>
      </c>
      <c r="C52">
        <v>4</v>
      </c>
      <c r="D52">
        <v>0</v>
      </c>
      <c r="E52">
        <v>0</v>
      </c>
      <c r="F52">
        <v>4</v>
      </c>
      <c r="G52">
        <v>20</v>
      </c>
    </row>
    <row r="53" spans="1:7" ht="14.25" customHeight="1" x14ac:dyDescent="0.3">
      <c r="A53">
        <f t="shared" si="1"/>
        <v>51</v>
      </c>
      <c r="B53">
        <v>0</v>
      </c>
      <c r="C53">
        <v>4</v>
      </c>
      <c r="D53">
        <v>0</v>
      </c>
      <c r="E53">
        <v>0</v>
      </c>
      <c r="F53">
        <v>4</v>
      </c>
      <c r="G53">
        <v>20</v>
      </c>
    </row>
    <row r="54" spans="1:7" ht="14.25" customHeight="1" x14ac:dyDescent="0.3">
      <c r="A54">
        <f t="shared" si="1"/>
        <v>52</v>
      </c>
      <c r="B54">
        <v>0</v>
      </c>
      <c r="C54">
        <v>4</v>
      </c>
      <c r="D54">
        <v>0</v>
      </c>
      <c r="E54">
        <v>0</v>
      </c>
      <c r="F54">
        <v>4</v>
      </c>
      <c r="G54">
        <v>20</v>
      </c>
    </row>
    <row r="55" spans="1:7" ht="14.25" customHeight="1" x14ac:dyDescent="0.3">
      <c r="A55">
        <f t="shared" si="1"/>
        <v>53</v>
      </c>
      <c r="B55">
        <v>0</v>
      </c>
      <c r="C55">
        <v>4</v>
      </c>
      <c r="D55">
        <v>0</v>
      </c>
      <c r="E55">
        <v>0</v>
      </c>
      <c r="F55">
        <v>4</v>
      </c>
      <c r="G55">
        <v>20</v>
      </c>
    </row>
    <row r="56" spans="1:7" ht="14.25" customHeight="1" x14ac:dyDescent="0.3">
      <c r="A56">
        <f t="shared" si="1"/>
        <v>54</v>
      </c>
      <c r="B56">
        <v>0</v>
      </c>
      <c r="C56">
        <v>4</v>
      </c>
      <c r="D56">
        <v>0</v>
      </c>
      <c r="E56">
        <v>0</v>
      </c>
      <c r="F56">
        <v>4</v>
      </c>
      <c r="G56">
        <v>20</v>
      </c>
    </row>
    <row r="57" spans="1:7" ht="14.25" customHeight="1" x14ac:dyDescent="0.3">
      <c r="A57">
        <f t="shared" si="1"/>
        <v>55</v>
      </c>
      <c r="B57">
        <v>0</v>
      </c>
      <c r="C57">
        <v>4</v>
      </c>
      <c r="D57">
        <v>0</v>
      </c>
      <c r="E57">
        <v>0</v>
      </c>
      <c r="F57">
        <v>4</v>
      </c>
      <c r="G57">
        <v>20</v>
      </c>
    </row>
    <row r="58" spans="1:7" ht="14.25" customHeight="1" x14ac:dyDescent="0.3">
      <c r="A58">
        <f t="shared" si="1"/>
        <v>56</v>
      </c>
      <c r="B58">
        <v>0</v>
      </c>
      <c r="C58">
        <v>4</v>
      </c>
      <c r="D58">
        <v>0</v>
      </c>
      <c r="E58">
        <v>0</v>
      </c>
      <c r="F58">
        <v>4</v>
      </c>
      <c r="G58">
        <v>20</v>
      </c>
    </row>
    <row r="59" spans="1:7" x14ac:dyDescent="0.3">
      <c r="A59">
        <f t="shared" si="1"/>
        <v>57</v>
      </c>
      <c r="B59">
        <v>0</v>
      </c>
      <c r="C59">
        <v>4</v>
      </c>
      <c r="D59">
        <v>0</v>
      </c>
      <c r="E59">
        <v>0</v>
      </c>
      <c r="F59">
        <v>4</v>
      </c>
      <c r="G59">
        <v>20</v>
      </c>
    </row>
    <row r="60" spans="1:7" x14ac:dyDescent="0.3">
      <c r="A60">
        <f t="shared" si="1"/>
        <v>58</v>
      </c>
      <c r="B60">
        <v>0</v>
      </c>
      <c r="C60">
        <v>4</v>
      </c>
      <c r="D60">
        <v>0</v>
      </c>
      <c r="E60">
        <v>0</v>
      </c>
      <c r="F60">
        <v>4</v>
      </c>
      <c r="G60">
        <v>20</v>
      </c>
    </row>
    <row r="61" spans="1:7" x14ac:dyDescent="0.3">
      <c r="A61">
        <f t="shared" si="1"/>
        <v>59</v>
      </c>
      <c r="B61">
        <v>0</v>
      </c>
      <c r="C61">
        <v>4</v>
      </c>
      <c r="D61">
        <v>0</v>
      </c>
      <c r="E61">
        <v>0</v>
      </c>
      <c r="F61">
        <v>4</v>
      </c>
      <c r="G61">
        <v>20</v>
      </c>
    </row>
    <row r="62" spans="1:7" x14ac:dyDescent="0.3">
      <c r="A62">
        <f t="shared" si="1"/>
        <v>60</v>
      </c>
      <c r="B62">
        <v>0</v>
      </c>
      <c r="C62">
        <v>4</v>
      </c>
      <c r="D62">
        <v>0</v>
      </c>
      <c r="E62">
        <v>0</v>
      </c>
      <c r="F62">
        <v>4</v>
      </c>
      <c r="G62">
        <v>20</v>
      </c>
    </row>
    <row r="63" spans="1:7" x14ac:dyDescent="0.3">
      <c r="A63">
        <f t="shared" si="1"/>
        <v>61</v>
      </c>
      <c r="B63">
        <v>0</v>
      </c>
      <c r="C63">
        <v>4</v>
      </c>
      <c r="D63">
        <v>0</v>
      </c>
      <c r="E63">
        <v>0</v>
      </c>
      <c r="F63">
        <v>4</v>
      </c>
      <c r="G63">
        <v>20</v>
      </c>
    </row>
    <row r="64" spans="1:7" x14ac:dyDescent="0.3">
      <c r="A64">
        <f t="shared" si="1"/>
        <v>62</v>
      </c>
      <c r="B64">
        <v>0</v>
      </c>
      <c r="C64">
        <v>4</v>
      </c>
      <c r="D64">
        <v>0</v>
      </c>
      <c r="E64">
        <v>0</v>
      </c>
      <c r="F64">
        <v>4</v>
      </c>
      <c r="G64">
        <v>20</v>
      </c>
    </row>
    <row r="65" spans="1:7" x14ac:dyDescent="0.3">
      <c r="A65">
        <f t="shared" si="1"/>
        <v>63</v>
      </c>
      <c r="B65">
        <v>0</v>
      </c>
      <c r="C65">
        <v>4</v>
      </c>
      <c r="D65">
        <v>0</v>
      </c>
      <c r="E65">
        <v>0</v>
      </c>
      <c r="F65">
        <v>4</v>
      </c>
      <c r="G65">
        <v>20</v>
      </c>
    </row>
    <row r="66" spans="1:7" x14ac:dyDescent="0.3">
      <c r="A66">
        <f t="shared" si="1"/>
        <v>64</v>
      </c>
      <c r="B66">
        <v>0</v>
      </c>
      <c r="C66">
        <v>4</v>
      </c>
      <c r="D66">
        <v>0</v>
      </c>
      <c r="E66">
        <v>0</v>
      </c>
      <c r="F66">
        <v>4</v>
      </c>
      <c r="G66">
        <v>20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0B0D-B6CD-4DC0-8A9D-6337A12E671C}">
  <dimension ref="A1:K55"/>
  <sheetViews>
    <sheetView workbookViewId="0">
      <pane ySplit="1" topLeftCell="A22" activePane="bottomLeft" state="frozen"/>
      <selection pane="bottomLeft" activeCell="N2" sqref="N2:S43"/>
    </sheetView>
  </sheetViews>
  <sheetFormatPr defaultRowHeight="14.4" x14ac:dyDescent="0.3"/>
  <cols>
    <col min="1" max="1" width="7.109375" customWidth="1"/>
    <col min="2" max="2" width="21.33203125" customWidth="1"/>
    <col min="3" max="3" width="12" customWidth="1"/>
    <col min="6" max="6" width="14.109375" customWidth="1"/>
    <col min="8" max="8" width="5.88671875" customWidth="1"/>
    <col min="9" max="9" width="12" customWidth="1"/>
    <col min="19" max="19" width="14.33203125" customWidth="1"/>
  </cols>
  <sheetData>
    <row r="1" spans="1:11" x14ac:dyDescent="0.3">
      <c r="A1" t="s">
        <v>468</v>
      </c>
      <c r="B1" t="s">
        <v>0</v>
      </c>
      <c r="C1" t="s">
        <v>1294</v>
      </c>
      <c r="D1" t="s">
        <v>1295</v>
      </c>
      <c r="E1" t="s">
        <v>781</v>
      </c>
      <c r="F1" t="s">
        <v>1296</v>
      </c>
      <c r="G1" t="s">
        <v>246</v>
      </c>
      <c r="H1" t="s">
        <v>9</v>
      </c>
      <c r="I1" t="s">
        <v>244</v>
      </c>
      <c r="K1" t="s">
        <v>476</v>
      </c>
    </row>
    <row r="2" spans="1:11" x14ac:dyDescent="0.3">
      <c r="A2">
        <v>1</v>
      </c>
      <c r="B2" t="s">
        <v>1419</v>
      </c>
      <c r="C2" t="s">
        <v>1420</v>
      </c>
      <c r="D2" t="s">
        <v>1421</v>
      </c>
      <c r="E2" t="s">
        <v>572</v>
      </c>
      <c r="F2" t="s">
        <v>1422</v>
      </c>
      <c r="G2" t="str">
        <f>RIGHT(F2,8)</f>
        <v>C19-1037</v>
      </c>
      <c r="H2" t="s">
        <v>11</v>
      </c>
      <c r="I2" t="str">
        <f>_xlfn.CONCAT(G2,H2)</f>
        <v>C19-1037ME</v>
      </c>
      <c r="K2" t="str">
        <f>_xlfn.XLOOKUP(I2,Ranking!C:C,Ranking!A:A,"Not found",0)</f>
        <v>C19-1037</v>
      </c>
    </row>
    <row r="3" spans="1:11" x14ac:dyDescent="0.3">
      <c r="A3">
        <v>2</v>
      </c>
      <c r="B3" t="s">
        <v>1423</v>
      </c>
      <c r="C3" t="s">
        <v>1424</v>
      </c>
      <c r="D3" t="s">
        <v>1425</v>
      </c>
      <c r="E3" t="s">
        <v>572</v>
      </c>
      <c r="F3" t="s">
        <v>1426</v>
      </c>
      <c r="G3" t="str">
        <f t="shared" ref="G3:G55" si="0">RIGHT(F3,8)</f>
        <v>C22-5622</v>
      </c>
      <c r="H3" t="s">
        <v>11</v>
      </c>
      <c r="I3" t="str">
        <f t="shared" ref="I3:I26" si="1">_xlfn.CONCAT(G3,H3)</f>
        <v>C22-5622ME</v>
      </c>
      <c r="K3" t="str">
        <f>_xlfn.XLOOKUP(I3,Ranking!C:C,Ranking!A:A,"Not found",0)</f>
        <v>C22-5622</v>
      </c>
    </row>
    <row r="4" spans="1:11" x14ac:dyDescent="0.3">
      <c r="A4">
        <v>3</v>
      </c>
      <c r="B4" t="s">
        <v>1427</v>
      </c>
      <c r="C4" t="s">
        <v>1428</v>
      </c>
      <c r="D4" t="s">
        <v>1425</v>
      </c>
      <c r="E4" t="s">
        <v>572</v>
      </c>
      <c r="F4" t="s">
        <v>1429</v>
      </c>
      <c r="G4" t="str">
        <f t="shared" si="0"/>
        <v>C08-1654</v>
      </c>
      <c r="H4" t="s">
        <v>11</v>
      </c>
      <c r="I4" t="str">
        <f t="shared" si="1"/>
        <v>C08-1654ME</v>
      </c>
      <c r="K4" t="str">
        <f>_xlfn.XLOOKUP(I4,Ranking!C:C,Ranking!A:A,"Not found",0)</f>
        <v>C08-1654</v>
      </c>
    </row>
    <row r="5" spans="1:11" x14ac:dyDescent="0.3">
      <c r="A5">
        <v>3</v>
      </c>
      <c r="B5" t="s">
        <v>1430</v>
      </c>
      <c r="C5" t="s">
        <v>1431</v>
      </c>
      <c r="D5" t="s">
        <v>1432</v>
      </c>
      <c r="E5" t="s">
        <v>572</v>
      </c>
      <c r="F5" t="s">
        <v>1433</v>
      </c>
      <c r="G5" t="str">
        <f t="shared" si="0"/>
        <v>C06-0496</v>
      </c>
      <c r="H5" t="s">
        <v>11</v>
      </c>
      <c r="I5" t="str">
        <f t="shared" si="1"/>
        <v>C06-0496ME</v>
      </c>
      <c r="K5" t="str">
        <f>_xlfn.XLOOKUP(I5,Ranking!C:C,Ranking!A:A,"Not found",0)</f>
        <v>C06-0496</v>
      </c>
    </row>
    <row r="6" spans="1:11" x14ac:dyDescent="0.3">
      <c r="A6">
        <v>5</v>
      </c>
      <c r="B6" t="s">
        <v>1434</v>
      </c>
      <c r="C6" t="s">
        <v>1435</v>
      </c>
      <c r="D6" t="s">
        <v>1425</v>
      </c>
      <c r="E6" t="s">
        <v>572</v>
      </c>
      <c r="F6" t="s">
        <v>1436</v>
      </c>
      <c r="G6" t="str">
        <f t="shared" si="0"/>
        <v>C06-0202</v>
      </c>
      <c r="H6" t="s">
        <v>11</v>
      </c>
      <c r="I6" t="str">
        <f t="shared" si="1"/>
        <v>C06-0202ME</v>
      </c>
      <c r="K6" t="str">
        <f>_xlfn.XLOOKUP(I6,Ranking!C:C,Ranking!A:A,"Not found",0)</f>
        <v>C06-0202</v>
      </c>
    </row>
    <row r="7" spans="1:11" x14ac:dyDescent="0.3">
      <c r="A7">
        <v>6</v>
      </c>
      <c r="B7" t="s">
        <v>1437</v>
      </c>
      <c r="C7" t="s">
        <v>1438</v>
      </c>
      <c r="D7" t="s">
        <v>1432</v>
      </c>
      <c r="E7" t="s">
        <v>572</v>
      </c>
      <c r="F7" t="s">
        <v>1439</v>
      </c>
      <c r="G7" t="str">
        <f t="shared" si="0"/>
        <v>C18-1773</v>
      </c>
      <c r="H7" t="s">
        <v>11</v>
      </c>
      <c r="I7" t="str">
        <f t="shared" si="1"/>
        <v>C18-1773ME</v>
      </c>
      <c r="K7" t="str">
        <f>_xlfn.XLOOKUP(I7,Ranking!C:C,Ranking!A:A,"Not found",0)</f>
        <v>C18-1773</v>
      </c>
    </row>
    <row r="8" spans="1:11" x14ac:dyDescent="0.3">
      <c r="A8">
        <v>7</v>
      </c>
      <c r="B8" t="s">
        <v>1440</v>
      </c>
      <c r="C8" t="s">
        <v>1441</v>
      </c>
      <c r="D8" t="s">
        <v>1425</v>
      </c>
      <c r="E8" t="s">
        <v>572</v>
      </c>
      <c r="F8" t="s">
        <v>1442</v>
      </c>
      <c r="G8" t="str">
        <f t="shared" si="0"/>
        <v>C09-3073</v>
      </c>
      <c r="H8" t="s">
        <v>11</v>
      </c>
      <c r="I8" t="str">
        <f t="shared" si="1"/>
        <v>C09-3073ME</v>
      </c>
      <c r="K8" t="str">
        <f>_xlfn.XLOOKUP(I8,Ranking!C:C,Ranking!A:A,"Not found",0)</f>
        <v>C09-3073</v>
      </c>
    </row>
    <row r="9" spans="1:11" x14ac:dyDescent="0.3">
      <c r="A9">
        <v>8</v>
      </c>
      <c r="B9" t="s">
        <v>1443</v>
      </c>
      <c r="C9" t="s">
        <v>1444</v>
      </c>
      <c r="D9" t="s">
        <v>1425</v>
      </c>
      <c r="E9" t="s">
        <v>1445</v>
      </c>
      <c r="F9" t="s">
        <v>1446</v>
      </c>
      <c r="G9" t="str">
        <f t="shared" si="0"/>
        <v>C18-1955</v>
      </c>
      <c r="H9" t="s">
        <v>11</v>
      </c>
      <c r="I9" t="str">
        <f t="shared" si="1"/>
        <v>C18-1955ME</v>
      </c>
      <c r="K9" t="str">
        <f>_xlfn.XLOOKUP(I9,Ranking!C:C,Ranking!A:A,"Not found",0)</f>
        <v>C18-1955</v>
      </c>
    </row>
    <row r="10" spans="1:11" x14ac:dyDescent="0.3">
      <c r="A10">
        <v>9</v>
      </c>
      <c r="B10" t="s">
        <v>1447</v>
      </c>
      <c r="C10" t="s">
        <v>1448</v>
      </c>
      <c r="D10" t="s">
        <v>1449</v>
      </c>
      <c r="E10" t="s">
        <v>572</v>
      </c>
      <c r="F10" t="s">
        <v>1450</v>
      </c>
      <c r="G10" t="str">
        <f t="shared" si="0"/>
        <v>C21-2852</v>
      </c>
      <c r="H10" t="s">
        <v>11</v>
      </c>
      <c r="I10" t="str">
        <f t="shared" si="1"/>
        <v>C21-2852ME</v>
      </c>
      <c r="K10" t="str">
        <f>_xlfn.XLOOKUP(I10,Ranking!C:C,Ranking!A:A,"Not found",0)</f>
        <v>C21-2852</v>
      </c>
    </row>
    <row r="11" spans="1:11" x14ac:dyDescent="0.3">
      <c r="A11">
        <v>10</v>
      </c>
      <c r="B11" t="s">
        <v>1451</v>
      </c>
      <c r="C11" t="s">
        <v>1452</v>
      </c>
      <c r="D11" t="s">
        <v>1425</v>
      </c>
      <c r="E11" t="s">
        <v>572</v>
      </c>
      <c r="F11" t="s">
        <v>1453</v>
      </c>
      <c r="G11" t="str">
        <f t="shared" si="0"/>
        <v>C22-6107</v>
      </c>
      <c r="H11" t="s">
        <v>11</v>
      </c>
      <c r="I11" t="str">
        <f t="shared" si="1"/>
        <v>C22-6107ME</v>
      </c>
      <c r="K11" t="str">
        <f>_xlfn.XLOOKUP(I11,Ranking!C:C,Ranking!A:A,"Not found",0)</f>
        <v>C22-6107</v>
      </c>
    </row>
    <row r="12" spans="1:11" x14ac:dyDescent="0.3">
      <c r="A12">
        <v>11</v>
      </c>
      <c r="B12" t="s">
        <v>1454</v>
      </c>
      <c r="C12" t="s">
        <v>1455</v>
      </c>
      <c r="D12" t="s">
        <v>1456</v>
      </c>
      <c r="E12" t="s">
        <v>572</v>
      </c>
      <c r="F12" t="s">
        <v>1457</v>
      </c>
      <c r="G12" t="str">
        <f t="shared" si="0"/>
        <v>C22-7307</v>
      </c>
      <c r="H12" t="s">
        <v>11</v>
      </c>
      <c r="I12" t="str">
        <f t="shared" si="1"/>
        <v>C22-7307ME</v>
      </c>
      <c r="K12" t="str">
        <f>_xlfn.XLOOKUP(I12,Ranking!C:C,Ranking!A:A,"Not found",0)</f>
        <v>C22-7307</v>
      </c>
    </row>
    <row r="13" spans="1:11" x14ac:dyDescent="0.3">
      <c r="A13">
        <v>12</v>
      </c>
      <c r="B13" t="s">
        <v>1458</v>
      </c>
      <c r="C13" t="s">
        <v>1431</v>
      </c>
      <c r="D13" t="s">
        <v>1432</v>
      </c>
      <c r="E13" t="s">
        <v>572</v>
      </c>
      <c r="F13" t="s">
        <v>1459</v>
      </c>
      <c r="G13" t="str">
        <f t="shared" si="0"/>
        <v>C07-1193</v>
      </c>
      <c r="H13" t="s">
        <v>11</v>
      </c>
      <c r="I13" t="str">
        <f t="shared" si="1"/>
        <v>C07-1193ME</v>
      </c>
      <c r="K13" t="str">
        <f>_xlfn.XLOOKUP(I13,Ranking!C:C,Ranking!A:A,"Not found",0)</f>
        <v>C07-1193</v>
      </c>
    </row>
    <row r="14" spans="1:11" x14ac:dyDescent="0.3">
      <c r="A14">
        <v>13</v>
      </c>
      <c r="B14" t="s">
        <v>1460</v>
      </c>
      <c r="C14" t="s">
        <v>1461</v>
      </c>
      <c r="D14" t="s">
        <v>1421</v>
      </c>
      <c r="E14" t="s">
        <v>572</v>
      </c>
      <c r="F14" t="s">
        <v>1462</v>
      </c>
      <c r="G14" t="str">
        <f t="shared" si="0"/>
        <v>C20-2141</v>
      </c>
      <c r="H14" t="s">
        <v>11</v>
      </c>
      <c r="I14" t="str">
        <f t="shared" si="1"/>
        <v>C20-2141ME</v>
      </c>
      <c r="K14" t="str">
        <f>_xlfn.XLOOKUP(I14,Ranking!C:C,Ranking!A:A,"Not found",0)</f>
        <v>C20-2141</v>
      </c>
    </row>
    <row r="15" spans="1:11" x14ac:dyDescent="0.3">
      <c r="A15">
        <v>14</v>
      </c>
      <c r="B15" t="s">
        <v>1463</v>
      </c>
      <c r="C15" t="s">
        <v>1464</v>
      </c>
      <c r="D15" t="s">
        <v>1432</v>
      </c>
      <c r="E15" t="s">
        <v>572</v>
      </c>
      <c r="F15" t="s">
        <v>1465</v>
      </c>
      <c r="G15" t="str">
        <f t="shared" si="0"/>
        <v>C22-7498</v>
      </c>
      <c r="H15" t="s">
        <v>11</v>
      </c>
      <c r="I15" t="str">
        <f t="shared" si="1"/>
        <v>C22-7498ME</v>
      </c>
      <c r="K15" t="str">
        <f>_xlfn.XLOOKUP(I15,Ranking!C:C,Ranking!A:A,"Not found",0)</f>
        <v>C22-7498</v>
      </c>
    </row>
    <row r="16" spans="1:11" x14ac:dyDescent="0.3">
      <c r="A16">
        <v>15</v>
      </c>
      <c r="B16" t="s">
        <v>1466</v>
      </c>
      <c r="C16" t="s">
        <v>1424</v>
      </c>
      <c r="D16" t="s">
        <v>1425</v>
      </c>
      <c r="E16" t="s">
        <v>572</v>
      </c>
      <c r="F16" t="s">
        <v>1467</v>
      </c>
      <c r="G16" t="str">
        <f t="shared" si="0"/>
        <v>C06-1525</v>
      </c>
      <c r="H16" t="s">
        <v>11</v>
      </c>
      <c r="I16" t="str">
        <f t="shared" si="1"/>
        <v>C06-1525ME</v>
      </c>
      <c r="K16" t="str">
        <f>_xlfn.XLOOKUP(I16,Ranking!C:C,Ranking!A:A,"Not found",0)</f>
        <v>C06-1525</v>
      </c>
    </row>
    <row r="17" spans="1:11" x14ac:dyDescent="0.3">
      <c r="A17">
        <v>16</v>
      </c>
      <c r="B17" t="s">
        <v>1468</v>
      </c>
      <c r="C17" t="s">
        <v>1424</v>
      </c>
      <c r="D17" t="s">
        <v>1425</v>
      </c>
      <c r="E17" t="s">
        <v>572</v>
      </c>
      <c r="F17" t="s">
        <v>1469</v>
      </c>
      <c r="G17" t="str">
        <f t="shared" si="0"/>
        <v>C20-2185</v>
      </c>
      <c r="H17" t="s">
        <v>11</v>
      </c>
      <c r="I17" t="str">
        <f t="shared" si="1"/>
        <v>C20-2185ME</v>
      </c>
      <c r="K17" t="str">
        <f>_xlfn.XLOOKUP(I17,Ranking!C:C,Ranking!A:A,"Not found",0)</f>
        <v>C20-2185</v>
      </c>
    </row>
    <row r="18" spans="1:11" x14ac:dyDescent="0.3">
      <c r="A18">
        <v>17</v>
      </c>
      <c r="B18" t="s">
        <v>1470</v>
      </c>
      <c r="C18" t="s">
        <v>1471</v>
      </c>
      <c r="D18" t="s">
        <v>1449</v>
      </c>
      <c r="E18" t="s">
        <v>572</v>
      </c>
      <c r="F18" t="s">
        <v>1472</v>
      </c>
      <c r="G18" t="str">
        <f t="shared" si="0"/>
        <v>C06-1861</v>
      </c>
      <c r="H18" t="s">
        <v>11</v>
      </c>
      <c r="I18" t="str">
        <f t="shared" si="1"/>
        <v>C06-1861ME</v>
      </c>
      <c r="K18" t="str">
        <f>_xlfn.XLOOKUP(I18,Ranking!C:C,Ranking!A:A,"Not found",0)</f>
        <v>C06-1861</v>
      </c>
    </row>
    <row r="19" spans="1:11" x14ac:dyDescent="0.3">
      <c r="A19">
        <v>18</v>
      </c>
      <c r="B19" t="s">
        <v>1473</v>
      </c>
      <c r="C19" t="s">
        <v>1474</v>
      </c>
      <c r="D19" t="s">
        <v>1449</v>
      </c>
      <c r="E19" t="s">
        <v>572</v>
      </c>
      <c r="F19" t="s">
        <v>1475</v>
      </c>
      <c r="G19" t="str">
        <f t="shared" si="0"/>
        <v>C06-1834</v>
      </c>
      <c r="H19" t="s">
        <v>11</v>
      </c>
      <c r="I19" t="str">
        <f t="shared" si="1"/>
        <v>C06-1834ME</v>
      </c>
      <c r="K19" t="str">
        <f>_xlfn.XLOOKUP(I19,Ranking!C:C,Ranking!A:A,"Not found",0)</f>
        <v>C06-1834</v>
      </c>
    </row>
    <row r="20" spans="1:11" x14ac:dyDescent="0.3">
      <c r="A20">
        <v>19</v>
      </c>
      <c r="B20" t="s">
        <v>1476</v>
      </c>
      <c r="C20" t="s">
        <v>1431</v>
      </c>
      <c r="D20" t="s">
        <v>1432</v>
      </c>
      <c r="E20" t="s">
        <v>572</v>
      </c>
      <c r="F20" t="s">
        <v>1477</v>
      </c>
      <c r="G20" t="str">
        <f t="shared" si="0"/>
        <v>C17-1641</v>
      </c>
      <c r="H20" t="s">
        <v>11</v>
      </c>
      <c r="I20" t="str">
        <f t="shared" si="1"/>
        <v>C17-1641ME</v>
      </c>
      <c r="K20" t="str">
        <f>_xlfn.XLOOKUP(I20,Ranking!C:C,Ranking!A:A,"Not found",0)</f>
        <v>C17-1641</v>
      </c>
    </row>
    <row r="21" spans="1:11" x14ac:dyDescent="0.3">
      <c r="A21">
        <v>20</v>
      </c>
      <c r="B21" t="s">
        <v>1478</v>
      </c>
      <c r="C21" t="s">
        <v>1479</v>
      </c>
      <c r="D21" t="s">
        <v>1449</v>
      </c>
      <c r="E21" t="s">
        <v>572</v>
      </c>
      <c r="F21" t="s">
        <v>1480</v>
      </c>
      <c r="G21" t="str">
        <f t="shared" si="0"/>
        <v>C17-1759</v>
      </c>
      <c r="H21" t="s">
        <v>11</v>
      </c>
      <c r="I21" t="str">
        <f t="shared" si="1"/>
        <v>C17-1759ME</v>
      </c>
      <c r="K21" t="str">
        <f>_xlfn.XLOOKUP(I21,Ranking!C:C,Ranking!A:A,"Not found",0)</f>
        <v>C17-1759</v>
      </c>
    </row>
    <row r="22" spans="1:11" x14ac:dyDescent="0.3">
      <c r="A22">
        <v>21</v>
      </c>
      <c r="B22" t="s">
        <v>1481</v>
      </c>
      <c r="C22" t="s">
        <v>1471</v>
      </c>
      <c r="D22" t="s">
        <v>1449</v>
      </c>
      <c r="E22" t="s">
        <v>572</v>
      </c>
      <c r="F22" t="s">
        <v>1482</v>
      </c>
      <c r="G22" t="str">
        <f t="shared" si="0"/>
        <v>C17-0216</v>
      </c>
      <c r="H22" t="s">
        <v>11</v>
      </c>
      <c r="I22" t="str">
        <f t="shared" si="1"/>
        <v>C17-0216ME</v>
      </c>
      <c r="K22" t="str">
        <f>_xlfn.XLOOKUP(I22,Ranking!C:C,Ranking!A:A,"Not found",0)</f>
        <v>C17-0216</v>
      </c>
    </row>
    <row r="23" spans="1:11" x14ac:dyDescent="0.3">
      <c r="A23">
        <v>22</v>
      </c>
      <c r="B23" t="s">
        <v>1483</v>
      </c>
      <c r="C23" t="s">
        <v>1484</v>
      </c>
      <c r="D23" t="s">
        <v>1425</v>
      </c>
      <c r="E23" t="s">
        <v>572</v>
      </c>
      <c r="F23" t="s">
        <v>1485</v>
      </c>
      <c r="G23" t="str">
        <f t="shared" si="0"/>
        <v>C23-9054</v>
      </c>
      <c r="H23" t="s">
        <v>11</v>
      </c>
      <c r="I23" t="str">
        <f t="shared" si="1"/>
        <v>C23-9054ME</v>
      </c>
      <c r="K23" t="str">
        <f>_xlfn.XLOOKUP(I23,Ranking!C:C,Ranking!A:A,"Not found",0)</f>
        <v>C23-9054</v>
      </c>
    </row>
    <row r="24" spans="1:11" x14ac:dyDescent="0.3">
      <c r="A24">
        <v>23</v>
      </c>
      <c r="B24" t="s">
        <v>1486</v>
      </c>
      <c r="C24" t="s">
        <v>1487</v>
      </c>
      <c r="D24" t="s">
        <v>1425</v>
      </c>
      <c r="E24" t="s">
        <v>572</v>
      </c>
      <c r="F24" t="s">
        <v>1488</v>
      </c>
      <c r="G24" t="str">
        <f t="shared" si="0"/>
        <v>C19-0029</v>
      </c>
      <c r="H24" t="s">
        <v>11</v>
      </c>
      <c r="I24" t="str">
        <f t="shared" si="1"/>
        <v>C19-0029ME</v>
      </c>
      <c r="K24" t="str">
        <f>_xlfn.XLOOKUP(I24,Ranking!C:C,Ranking!A:A,"Not found",0)</f>
        <v>C19-0029</v>
      </c>
    </row>
    <row r="25" spans="1:11" x14ac:dyDescent="0.3">
      <c r="A25">
        <v>24</v>
      </c>
      <c r="B25" t="s">
        <v>1489</v>
      </c>
      <c r="C25" t="s">
        <v>1435</v>
      </c>
      <c r="D25" t="s">
        <v>1425</v>
      </c>
      <c r="E25" t="s">
        <v>572</v>
      </c>
      <c r="F25" t="s">
        <v>1490</v>
      </c>
      <c r="G25" t="str">
        <f t="shared" si="0"/>
        <v>C15-2213</v>
      </c>
      <c r="H25" t="s">
        <v>11</v>
      </c>
      <c r="I25" t="str">
        <f t="shared" si="1"/>
        <v>C15-2213ME</v>
      </c>
      <c r="K25" t="str">
        <f>_xlfn.XLOOKUP(I25,Ranking!C:C,Ranking!A:A,"Not found",0)</f>
        <v>C15-2213</v>
      </c>
    </row>
    <row r="26" spans="1:11" x14ac:dyDescent="0.3">
      <c r="A26">
        <v>25</v>
      </c>
      <c r="B26" t="s">
        <v>1491</v>
      </c>
      <c r="C26" t="s">
        <v>1435</v>
      </c>
      <c r="D26" t="s">
        <v>1425</v>
      </c>
      <c r="E26" t="s">
        <v>572</v>
      </c>
      <c r="F26" t="s">
        <v>1492</v>
      </c>
      <c r="G26" t="str">
        <f t="shared" si="0"/>
        <v>C21-3779</v>
      </c>
      <c r="H26" t="s">
        <v>11</v>
      </c>
      <c r="I26" t="str">
        <f t="shared" si="1"/>
        <v>C21-3779ME</v>
      </c>
      <c r="K26" t="str">
        <f>_xlfn.XLOOKUP(I26,Ranking!C:C,Ranking!A:A,"Not found",0)</f>
        <v>C21-3779</v>
      </c>
    </row>
    <row r="27" spans="1:11" x14ac:dyDescent="0.3">
      <c r="A27">
        <v>1</v>
      </c>
      <c r="B27" t="s">
        <v>1503</v>
      </c>
      <c r="C27" t="s">
        <v>1435</v>
      </c>
      <c r="D27" t="s">
        <v>1425</v>
      </c>
      <c r="E27" t="s">
        <v>572</v>
      </c>
      <c r="F27" t="s">
        <v>1504</v>
      </c>
      <c r="G27" t="str">
        <f t="shared" si="0"/>
        <v>C20-2379</v>
      </c>
      <c r="H27" t="s">
        <v>14</v>
      </c>
      <c r="I27" t="str">
        <f t="shared" ref="I27:I32" si="2">_xlfn.CONCAT(G27,H27)</f>
        <v>C20-2379WE</v>
      </c>
      <c r="K27" t="str">
        <f>_xlfn.XLOOKUP(I27,Ranking!C:C,Ranking!A:A,"Not found",0)</f>
        <v>C20-2379</v>
      </c>
    </row>
    <row r="28" spans="1:11" x14ac:dyDescent="0.3">
      <c r="A28">
        <v>2</v>
      </c>
      <c r="B28" t="s">
        <v>1505</v>
      </c>
      <c r="C28" t="s">
        <v>1506</v>
      </c>
      <c r="D28" t="s">
        <v>1449</v>
      </c>
      <c r="E28" t="s">
        <v>572</v>
      </c>
      <c r="F28" t="s">
        <v>1507</v>
      </c>
      <c r="G28" t="str">
        <f t="shared" si="0"/>
        <v>C18-0322</v>
      </c>
      <c r="H28" t="s">
        <v>14</v>
      </c>
      <c r="I28" t="str">
        <f t="shared" si="2"/>
        <v>C18-0322WE</v>
      </c>
      <c r="K28" t="str">
        <f>_xlfn.XLOOKUP(I28,Ranking!C:C,Ranking!A:A,"Not found",0)</f>
        <v>C18-0322</v>
      </c>
    </row>
    <row r="29" spans="1:11" x14ac:dyDescent="0.3">
      <c r="A29">
        <v>3</v>
      </c>
      <c r="B29" t="s">
        <v>1508</v>
      </c>
      <c r="C29" t="s">
        <v>1471</v>
      </c>
      <c r="D29" t="s">
        <v>1449</v>
      </c>
      <c r="E29" t="s">
        <v>572</v>
      </c>
      <c r="F29" t="s">
        <v>1509</v>
      </c>
      <c r="G29" t="str">
        <f t="shared" si="0"/>
        <v>C21-3445</v>
      </c>
      <c r="H29" t="s">
        <v>14</v>
      </c>
      <c r="I29" t="str">
        <f t="shared" si="2"/>
        <v>C21-3445WE</v>
      </c>
      <c r="K29" t="str">
        <f>_xlfn.XLOOKUP(I29,Ranking!C:C,Ranking!A:A,"Not found",0)</f>
        <v>C21-3445</v>
      </c>
    </row>
    <row r="30" spans="1:11" x14ac:dyDescent="0.3">
      <c r="A30">
        <v>3</v>
      </c>
      <c r="B30" t="s">
        <v>1510</v>
      </c>
      <c r="C30" t="s">
        <v>1424</v>
      </c>
      <c r="D30" t="s">
        <v>1425</v>
      </c>
      <c r="E30" t="s">
        <v>572</v>
      </c>
      <c r="F30" t="s">
        <v>1511</v>
      </c>
      <c r="G30" t="str">
        <f t="shared" si="0"/>
        <v>C23-9322</v>
      </c>
      <c r="H30" t="s">
        <v>14</v>
      </c>
      <c r="I30" t="str">
        <f t="shared" si="2"/>
        <v>C23-9322WE</v>
      </c>
      <c r="K30" t="str">
        <f>_xlfn.XLOOKUP(I30,Ranking!C:C,Ranking!A:A,"Not found",0)</f>
        <v>C23-9322</v>
      </c>
    </row>
    <row r="31" spans="1:11" x14ac:dyDescent="0.3">
      <c r="A31">
        <v>5</v>
      </c>
      <c r="B31" t="s">
        <v>1512</v>
      </c>
      <c r="C31" t="s">
        <v>1428</v>
      </c>
      <c r="D31" t="s">
        <v>1425</v>
      </c>
      <c r="E31" t="s">
        <v>572</v>
      </c>
      <c r="F31" t="s">
        <v>1513</v>
      </c>
      <c r="G31" t="str">
        <f t="shared" si="0"/>
        <v>C23-9192</v>
      </c>
      <c r="H31" t="s">
        <v>14</v>
      </c>
      <c r="I31" t="str">
        <f t="shared" si="2"/>
        <v>C23-9192WE</v>
      </c>
      <c r="K31" t="str">
        <f>_xlfn.XLOOKUP(I31,Ranking!C:C,Ranking!A:A,"Not found",0)</f>
        <v>C23-9192</v>
      </c>
    </row>
    <row r="32" spans="1:11" x14ac:dyDescent="0.3">
      <c r="A32">
        <v>6</v>
      </c>
      <c r="B32" t="s">
        <v>1514</v>
      </c>
      <c r="C32" t="s">
        <v>1435</v>
      </c>
      <c r="D32" t="s">
        <v>1425</v>
      </c>
      <c r="E32" t="s">
        <v>572</v>
      </c>
      <c r="F32" t="s">
        <v>1515</v>
      </c>
      <c r="G32" t="str">
        <f t="shared" si="0"/>
        <v>C20-2396</v>
      </c>
      <c r="H32" t="s">
        <v>14</v>
      </c>
      <c r="I32" t="str">
        <f t="shared" si="2"/>
        <v>C20-2396WE</v>
      </c>
      <c r="K32" t="str">
        <f>_xlfn.XLOOKUP(I32,Ranking!C:C,Ranking!A:A,"Not found",0)</f>
        <v>C20-2396</v>
      </c>
    </row>
    <row r="33" spans="1:11" x14ac:dyDescent="0.3">
      <c r="A33">
        <v>1</v>
      </c>
      <c r="B33" t="s">
        <v>1520</v>
      </c>
      <c r="C33" t="s">
        <v>1521</v>
      </c>
      <c r="D33" t="s">
        <v>1432</v>
      </c>
      <c r="E33" t="s">
        <v>572</v>
      </c>
      <c r="F33" t="s">
        <v>1522</v>
      </c>
      <c r="G33" t="str">
        <f t="shared" si="0"/>
        <v>C06-3498</v>
      </c>
      <c r="H33" t="s">
        <v>12</v>
      </c>
      <c r="I33" t="str">
        <f t="shared" ref="I33" si="3">_xlfn.CONCAT(G33,H33)</f>
        <v>C06-3498MF</v>
      </c>
      <c r="K33" t="str">
        <f>_xlfn.XLOOKUP(I33,Ranking!C:C,Ranking!A:A,"Not found",0)</f>
        <v>C06-3498</v>
      </c>
    </row>
    <row r="34" spans="1:11" x14ac:dyDescent="0.3">
      <c r="A34">
        <v>2</v>
      </c>
      <c r="B34" t="s">
        <v>1483</v>
      </c>
      <c r="C34" t="s">
        <v>1484</v>
      </c>
      <c r="D34" t="s">
        <v>1425</v>
      </c>
      <c r="E34" t="s">
        <v>572</v>
      </c>
      <c r="F34" t="s">
        <v>1485</v>
      </c>
      <c r="G34" t="str">
        <f t="shared" si="0"/>
        <v>C23-9054</v>
      </c>
      <c r="H34" t="s">
        <v>12</v>
      </c>
      <c r="I34" t="str">
        <f t="shared" ref="I34:I43" si="4">_xlfn.CONCAT(G34,H34)</f>
        <v>C23-9054MF</v>
      </c>
      <c r="K34" t="str">
        <f>_xlfn.XLOOKUP(I34,Ranking!C:C,Ranking!A:A,"Not found",0)</f>
        <v>C23-9054</v>
      </c>
    </row>
    <row r="35" spans="1:11" x14ac:dyDescent="0.3">
      <c r="A35">
        <v>3</v>
      </c>
      <c r="B35" t="s">
        <v>1523</v>
      </c>
      <c r="C35" t="s">
        <v>1484</v>
      </c>
      <c r="D35" t="s">
        <v>1425</v>
      </c>
      <c r="E35" t="s">
        <v>572</v>
      </c>
      <c r="F35" t="s">
        <v>1524</v>
      </c>
      <c r="G35" t="str">
        <f t="shared" si="0"/>
        <v>C19-0465</v>
      </c>
      <c r="H35" t="s">
        <v>12</v>
      </c>
      <c r="I35" t="str">
        <f t="shared" si="4"/>
        <v>C19-0465MF</v>
      </c>
      <c r="K35" t="str">
        <f>_xlfn.XLOOKUP(I35,Ranking!C:C,Ranking!A:A,"Not found",0)</f>
        <v>C19-0465</v>
      </c>
    </row>
    <row r="36" spans="1:11" x14ac:dyDescent="0.3">
      <c r="A36">
        <v>3</v>
      </c>
      <c r="B36" t="s">
        <v>1525</v>
      </c>
      <c r="C36" t="s">
        <v>1448</v>
      </c>
      <c r="D36" t="s">
        <v>1449</v>
      </c>
      <c r="E36" t="s">
        <v>572</v>
      </c>
      <c r="F36" t="s">
        <v>1526</v>
      </c>
      <c r="G36" t="str">
        <f t="shared" si="0"/>
        <v>C17-0156</v>
      </c>
      <c r="H36" t="s">
        <v>12</v>
      </c>
      <c r="I36" t="str">
        <f t="shared" si="4"/>
        <v>C17-0156MF</v>
      </c>
      <c r="K36" t="str">
        <f>_xlfn.XLOOKUP(I36,Ranking!C:C,Ranking!A:A,"Not found",0)</f>
        <v>C17-0156</v>
      </c>
    </row>
    <row r="37" spans="1:11" x14ac:dyDescent="0.3">
      <c r="A37">
        <v>6</v>
      </c>
      <c r="B37" t="s">
        <v>1529</v>
      </c>
      <c r="C37" t="s">
        <v>1455</v>
      </c>
      <c r="D37" t="s">
        <v>1456</v>
      </c>
      <c r="E37" t="s">
        <v>572</v>
      </c>
      <c r="F37" t="s">
        <v>1530</v>
      </c>
      <c r="G37" t="str">
        <f t="shared" si="0"/>
        <v>C22-7927</v>
      </c>
      <c r="H37" t="s">
        <v>12</v>
      </c>
      <c r="I37" t="str">
        <f t="shared" si="4"/>
        <v>C22-7927MF</v>
      </c>
      <c r="K37" t="str">
        <f>_xlfn.XLOOKUP(I37,Ranking!C:C,Ranking!A:A,"Not found",0)</f>
        <v>C22-7927</v>
      </c>
    </row>
    <row r="38" spans="1:11" x14ac:dyDescent="0.3">
      <c r="A38">
        <v>7</v>
      </c>
      <c r="B38" t="s">
        <v>1531</v>
      </c>
      <c r="C38" t="s">
        <v>1532</v>
      </c>
      <c r="D38" t="s">
        <v>1432</v>
      </c>
      <c r="E38" t="s">
        <v>572</v>
      </c>
      <c r="F38" t="s">
        <v>1533</v>
      </c>
      <c r="G38" t="str">
        <f t="shared" si="0"/>
        <v>C22-7188</v>
      </c>
      <c r="H38" t="s">
        <v>12</v>
      </c>
      <c r="I38" t="str">
        <f t="shared" si="4"/>
        <v>C22-7188MF</v>
      </c>
      <c r="K38" t="str">
        <f>_xlfn.XLOOKUP(I38,Ranking!C:C,Ranking!A:A,"Not found",0)</f>
        <v>C22-7188</v>
      </c>
    </row>
    <row r="39" spans="1:11" x14ac:dyDescent="0.3">
      <c r="A39">
        <v>8</v>
      </c>
      <c r="B39" t="s">
        <v>1534</v>
      </c>
      <c r="C39" t="s">
        <v>1455</v>
      </c>
      <c r="D39" t="s">
        <v>1456</v>
      </c>
      <c r="E39" t="s">
        <v>572</v>
      </c>
      <c r="F39" t="s">
        <v>1535</v>
      </c>
      <c r="G39" t="str">
        <f t="shared" si="0"/>
        <v>C19-0920</v>
      </c>
      <c r="H39" t="s">
        <v>12</v>
      </c>
      <c r="I39" t="str">
        <f t="shared" si="4"/>
        <v>C19-0920MF</v>
      </c>
      <c r="K39" t="str">
        <f>_xlfn.XLOOKUP(I39,Ranking!C:C,Ranking!A:A,"Not found",0)</f>
        <v>C19-0920</v>
      </c>
    </row>
    <row r="40" spans="1:11" x14ac:dyDescent="0.3">
      <c r="A40">
        <v>9</v>
      </c>
      <c r="B40" t="s">
        <v>1451</v>
      </c>
      <c r="C40" t="s">
        <v>1452</v>
      </c>
      <c r="D40" t="s">
        <v>1425</v>
      </c>
      <c r="E40" t="s">
        <v>572</v>
      </c>
      <c r="F40" t="s">
        <v>1453</v>
      </c>
      <c r="G40" t="str">
        <f t="shared" si="0"/>
        <v>C22-6107</v>
      </c>
      <c r="H40" t="s">
        <v>12</v>
      </c>
      <c r="I40" t="str">
        <f t="shared" si="4"/>
        <v>C22-6107MF</v>
      </c>
      <c r="K40" t="str">
        <f>_xlfn.XLOOKUP(I40,Ranking!C:C,Ranking!A:A,"Not found",0)</f>
        <v>C22-6107</v>
      </c>
    </row>
    <row r="41" spans="1:11" x14ac:dyDescent="0.3">
      <c r="A41">
        <v>10</v>
      </c>
      <c r="B41" t="s">
        <v>1454</v>
      </c>
      <c r="C41" t="s">
        <v>1455</v>
      </c>
      <c r="D41" t="s">
        <v>1456</v>
      </c>
      <c r="E41" t="s">
        <v>572</v>
      </c>
      <c r="F41" t="s">
        <v>1457</v>
      </c>
      <c r="G41" t="str">
        <f t="shared" si="0"/>
        <v>C22-7307</v>
      </c>
      <c r="H41" t="s">
        <v>12</v>
      </c>
      <c r="I41" t="str">
        <f t="shared" si="4"/>
        <v>C22-7307MF</v>
      </c>
      <c r="K41" t="str">
        <f>_xlfn.XLOOKUP(I41,Ranking!C:C,Ranking!A:A,"Not found",0)</f>
        <v>C22-7307</v>
      </c>
    </row>
    <row r="42" spans="1:11" x14ac:dyDescent="0.3">
      <c r="A42">
        <v>11</v>
      </c>
      <c r="B42" t="s">
        <v>1481</v>
      </c>
      <c r="C42" t="s">
        <v>1471</v>
      </c>
      <c r="D42" t="s">
        <v>1449</v>
      </c>
      <c r="E42" t="s">
        <v>572</v>
      </c>
      <c r="F42" t="s">
        <v>1482</v>
      </c>
      <c r="G42" t="str">
        <f t="shared" si="0"/>
        <v>C17-0216</v>
      </c>
      <c r="H42" t="s">
        <v>12</v>
      </c>
      <c r="I42" t="str">
        <f t="shared" si="4"/>
        <v>C17-0216MF</v>
      </c>
      <c r="K42" t="str">
        <f>_xlfn.XLOOKUP(I42,Ranking!C:C,Ranking!A:A,"Not found",0)</f>
        <v>C17-0216</v>
      </c>
    </row>
    <row r="43" spans="1:11" x14ac:dyDescent="0.3">
      <c r="A43">
        <v>12</v>
      </c>
      <c r="B43" t="s">
        <v>1536</v>
      </c>
      <c r="C43" t="s">
        <v>1444</v>
      </c>
      <c r="D43" t="s">
        <v>1425</v>
      </c>
      <c r="E43" t="s">
        <v>1537</v>
      </c>
      <c r="F43" t="s">
        <v>1538</v>
      </c>
      <c r="G43" t="str">
        <f t="shared" si="0"/>
        <v>C23-9437</v>
      </c>
      <c r="H43" t="s">
        <v>12</v>
      </c>
      <c r="I43" t="str">
        <f t="shared" si="4"/>
        <v>C23-9437MF</v>
      </c>
      <c r="K43" t="str">
        <f>_xlfn.XLOOKUP(I43,Ranking!C:C,Ranking!A:A,"Not found",0)</f>
        <v>C23-9437</v>
      </c>
    </row>
    <row r="44" spans="1:11" x14ac:dyDescent="0.3">
      <c r="A44">
        <v>1</v>
      </c>
      <c r="B44" t="s">
        <v>1527</v>
      </c>
      <c r="C44" t="s">
        <v>1435</v>
      </c>
      <c r="D44" t="s">
        <v>1425</v>
      </c>
      <c r="E44" t="s">
        <v>572</v>
      </c>
      <c r="F44" t="s">
        <v>1528</v>
      </c>
      <c r="G44" t="str">
        <f t="shared" si="0"/>
        <v>C06-0177</v>
      </c>
      <c r="H44" t="s">
        <v>1398</v>
      </c>
      <c r="I44" t="str">
        <f t="shared" ref="I44:I45" si="5">_xlfn.CONCAT(G44,H44)</f>
        <v>C06-0177WF</v>
      </c>
      <c r="K44" t="str">
        <f>_xlfn.XLOOKUP(I44,Ranking!C:C,Ranking!A:A,"Not found",0)</f>
        <v>C06-0177</v>
      </c>
    </row>
    <row r="45" spans="1:11" x14ac:dyDescent="0.3">
      <c r="A45">
        <v>2</v>
      </c>
      <c r="B45" t="s">
        <v>1539</v>
      </c>
      <c r="C45" t="s">
        <v>1452</v>
      </c>
      <c r="D45" t="s">
        <v>1425</v>
      </c>
      <c r="E45" t="s">
        <v>572</v>
      </c>
      <c r="F45" t="s">
        <v>1540</v>
      </c>
      <c r="G45" t="str">
        <f t="shared" si="0"/>
        <v>C23-9362</v>
      </c>
      <c r="H45" t="s">
        <v>1398</v>
      </c>
      <c r="I45" t="str">
        <f t="shared" si="5"/>
        <v>C23-9362WF</v>
      </c>
      <c r="K45" t="str">
        <f>_xlfn.XLOOKUP(I45,Ranking!C:C,Ranking!A:A,"Not found",0)</f>
        <v>C23-9362</v>
      </c>
    </row>
    <row r="46" spans="1:11" x14ac:dyDescent="0.3">
      <c r="A46">
        <v>1</v>
      </c>
      <c r="B46" t="s">
        <v>1451</v>
      </c>
      <c r="C46" t="s">
        <v>1452</v>
      </c>
      <c r="D46" t="s">
        <v>1425</v>
      </c>
      <c r="E46" t="s">
        <v>572</v>
      </c>
      <c r="F46" t="s">
        <v>1453</v>
      </c>
      <c r="G46" t="str">
        <f t="shared" si="0"/>
        <v>C22-6107</v>
      </c>
      <c r="H46" t="s">
        <v>13</v>
      </c>
      <c r="I46" t="str">
        <f t="shared" ref="I46:I52" si="6">_xlfn.CONCAT(G46,H46)</f>
        <v>C22-6107MS</v>
      </c>
      <c r="K46" t="str">
        <f>_xlfn.XLOOKUP(I46,Ranking!C:C,Ranking!A:A,"Not found",0)</f>
        <v>C22-6107</v>
      </c>
    </row>
    <row r="47" spans="1:11" x14ac:dyDescent="0.3">
      <c r="A47">
        <v>2</v>
      </c>
      <c r="B47" t="s">
        <v>1454</v>
      </c>
      <c r="C47" t="s">
        <v>1455</v>
      </c>
      <c r="D47" t="s">
        <v>1456</v>
      </c>
      <c r="E47" t="s">
        <v>572</v>
      </c>
      <c r="F47" t="s">
        <v>1457</v>
      </c>
      <c r="G47" t="str">
        <f t="shared" si="0"/>
        <v>C22-7307</v>
      </c>
      <c r="H47" t="s">
        <v>13</v>
      </c>
      <c r="I47" t="str">
        <f t="shared" si="6"/>
        <v>C22-7307MS</v>
      </c>
      <c r="K47" t="str">
        <f>_xlfn.XLOOKUP(I47,Ranking!C:C,Ranking!A:A,"Not found",0)</f>
        <v>C22-7307</v>
      </c>
    </row>
    <row r="48" spans="1:11" x14ac:dyDescent="0.3">
      <c r="A48">
        <v>3</v>
      </c>
      <c r="B48" t="s">
        <v>1548</v>
      </c>
      <c r="C48" t="s">
        <v>1549</v>
      </c>
      <c r="D48" t="s">
        <v>1449</v>
      </c>
      <c r="E48" t="s">
        <v>572</v>
      </c>
      <c r="F48" t="s">
        <v>1550</v>
      </c>
      <c r="G48" t="str">
        <f t="shared" si="0"/>
        <v>C06-1510</v>
      </c>
      <c r="H48" t="s">
        <v>13</v>
      </c>
      <c r="I48" t="str">
        <f t="shared" si="6"/>
        <v>C06-1510MS</v>
      </c>
      <c r="K48" t="str">
        <f>_xlfn.XLOOKUP(I48,Ranking!C:C,Ranking!A:A,"Not found",0)</f>
        <v>C06-1510</v>
      </c>
    </row>
    <row r="49" spans="1:11" x14ac:dyDescent="0.3">
      <c r="A49">
        <v>3</v>
      </c>
      <c r="B49" t="s">
        <v>1551</v>
      </c>
      <c r="C49" t="s">
        <v>1435</v>
      </c>
      <c r="D49" t="s">
        <v>1425</v>
      </c>
      <c r="E49" t="s">
        <v>572</v>
      </c>
      <c r="F49" t="s">
        <v>1552</v>
      </c>
      <c r="G49" t="str">
        <f t="shared" si="0"/>
        <v>C06-0503</v>
      </c>
      <c r="H49" t="s">
        <v>13</v>
      </c>
      <c r="I49" t="str">
        <f t="shared" si="6"/>
        <v>C06-0503MS</v>
      </c>
      <c r="K49" t="str">
        <f>_xlfn.XLOOKUP(I49,Ranking!C:C,Ranking!A:A,"Not found",0)</f>
        <v>C06-0503</v>
      </c>
    </row>
    <row r="50" spans="1:11" x14ac:dyDescent="0.3">
      <c r="A50">
        <v>5</v>
      </c>
      <c r="B50" t="s">
        <v>1553</v>
      </c>
      <c r="C50" t="s">
        <v>1554</v>
      </c>
      <c r="D50" t="s">
        <v>1449</v>
      </c>
      <c r="E50" t="s">
        <v>572</v>
      </c>
      <c r="F50" t="s">
        <v>1555</v>
      </c>
      <c r="G50" t="str">
        <f t="shared" si="0"/>
        <v>C22-6838</v>
      </c>
      <c r="H50" t="s">
        <v>13</v>
      </c>
      <c r="I50" t="str">
        <f t="shared" si="6"/>
        <v>C22-6838MS</v>
      </c>
      <c r="K50" t="str">
        <f>_xlfn.XLOOKUP(I50,Ranking!C:C,Ranking!A:A,"Not found",0)</f>
        <v>C22-6838</v>
      </c>
    </row>
    <row r="51" spans="1:11" x14ac:dyDescent="0.3">
      <c r="A51">
        <v>8</v>
      </c>
      <c r="B51" t="s">
        <v>1534</v>
      </c>
      <c r="C51" t="s">
        <v>1455</v>
      </c>
      <c r="D51" t="s">
        <v>1456</v>
      </c>
      <c r="E51" t="s">
        <v>572</v>
      </c>
      <c r="F51" t="s">
        <v>1535</v>
      </c>
      <c r="G51" t="str">
        <f t="shared" si="0"/>
        <v>C19-0920</v>
      </c>
      <c r="H51" t="s">
        <v>13</v>
      </c>
      <c r="I51" t="str">
        <f t="shared" si="6"/>
        <v>C19-0920MS</v>
      </c>
      <c r="K51" t="str">
        <f>_xlfn.XLOOKUP(I51,Ranking!C:C,Ranking!A:A,"Not found",0)</f>
        <v>C19-0920</v>
      </c>
    </row>
    <row r="52" spans="1:11" x14ac:dyDescent="0.3">
      <c r="A52">
        <v>10</v>
      </c>
      <c r="B52" t="s">
        <v>1481</v>
      </c>
      <c r="C52" t="s">
        <v>1471</v>
      </c>
      <c r="D52" t="s">
        <v>1449</v>
      </c>
      <c r="E52" t="s">
        <v>572</v>
      </c>
      <c r="F52" t="s">
        <v>1482</v>
      </c>
      <c r="G52" t="str">
        <f t="shared" si="0"/>
        <v>C17-0216</v>
      </c>
      <c r="H52" t="s">
        <v>13</v>
      </c>
      <c r="I52" t="str">
        <f t="shared" si="6"/>
        <v>C17-0216MS</v>
      </c>
      <c r="K52" t="str">
        <f>_xlfn.XLOOKUP(I52,Ranking!C:C,Ranking!A:A,"Not found",0)</f>
        <v>C17-0216</v>
      </c>
    </row>
    <row r="53" spans="1:11" x14ac:dyDescent="0.3">
      <c r="A53">
        <v>1</v>
      </c>
      <c r="B53" t="s">
        <v>1556</v>
      </c>
      <c r="C53" t="s">
        <v>1557</v>
      </c>
      <c r="D53" t="s">
        <v>1449</v>
      </c>
      <c r="E53" t="s">
        <v>572</v>
      </c>
      <c r="F53" t="s">
        <v>1558</v>
      </c>
      <c r="G53" t="s">
        <v>1142</v>
      </c>
      <c r="H53" t="s">
        <v>1399</v>
      </c>
      <c r="I53" t="s">
        <v>1565</v>
      </c>
      <c r="K53" t="s">
        <v>1142</v>
      </c>
    </row>
    <row r="54" spans="1:11" x14ac:dyDescent="0.3">
      <c r="A54">
        <v>2</v>
      </c>
      <c r="B54" t="s">
        <v>1559</v>
      </c>
      <c r="C54" t="s">
        <v>1560</v>
      </c>
      <c r="D54" t="s">
        <v>1421</v>
      </c>
      <c r="E54" t="s">
        <v>572</v>
      </c>
      <c r="F54" t="s">
        <v>1561</v>
      </c>
      <c r="G54" t="str">
        <f t="shared" si="0"/>
        <v>C08-1420</v>
      </c>
      <c r="H54" t="s">
        <v>1399</v>
      </c>
      <c r="I54" t="str">
        <f t="shared" ref="I54:I55" si="7">_xlfn.CONCAT(G54,H54)</f>
        <v>C08-1420WS</v>
      </c>
      <c r="K54" t="str">
        <f>_xlfn.XLOOKUP(I54,Ranking!C:C,Ranking!A:A,"Not found",0)</f>
        <v>C08-1420</v>
      </c>
    </row>
    <row r="55" spans="1:11" x14ac:dyDescent="0.3">
      <c r="A55">
        <v>3</v>
      </c>
      <c r="B55" t="s">
        <v>1562</v>
      </c>
      <c r="C55" t="s">
        <v>1563</v>
      </c>
      <c r="D55" t="s">
        <v>1425</v>
      </c>
      <c r="E55" t="s">
        <v>572</v>
      </c>
      <c r="F55" t="s">
        <v>1564</v>
      </c>
      <c r="G55" t="str">
        <f t="shared" si="0"/>
        <v>C08-1104</v>
      </c>
      <c r="H55" t="s">
        <v>1399</v>
      </c>
      <c r="I55" t="str">
        <f t="shared" si="7"/>
        <v>C08-1104WS</v>
      </c>
      <c r="K55" t="str">
        <f>_xlfn.XLOOKUP(I55,Ranking!C:C,Ranking!A:A,"Not found",0)</f>
        <v>C08-1104</v>
      </c>
    </row>
  </sheetData>
  <autoFilter ref="A1:K55" xr:uid="{6B210B0D-B6CD-4DC0-8A9D-6337A12E671C}"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CCF65-E454-4B49-8E55-36CCFE92971C}">
  <sheetPr filterMode="1"/>
  <dimension ref="A1:J527"/>
  <sheetViews>
    <sheetView workbookViewId="0">
      <pane ySplit="1" topLeftCell="A139" activePane="bottomLeft" state="frozen"/>
      <selection pane="bottomLeft" activeCell="A159" sqref="A159"/>
    </sheetView>
  </sheetViews>
  <sheetFormatPr defaultRowHeight="14.4" x14ac:dyDescent="0.3"/>
  <cols>
    <col min="2" max="3" width="12.88671875" customWidth="1"/>
    <col min="4" max="4" width="16.6640625" customWidth="1"/>
    <col min="5" max="5" width="12.88671875" style="13" customWidth="1"/>
    <col min="6" max="6" width="12.88671875" customWidth="1"/>
    <col min="7" max="7" width="12.88671875" style="6" customWidth="1"/>
    <col min="8" max="9" width="12.88671875" customWidth="1"/>
    <col min="10" max="10" width="12.33203125" customWidth="1"/>
  </cols>
  <sheetData>
    <row r="1" spans="1:10" ht="28.8" x14ac:dyDescent="0.3">
      <c r="A1" t="s">
        <v>723</v>
      </c>
      <c r="B1" t="s">
        <v>250</v>
      </c>
      <c r="C1" t="s">
        <v>249</v>
      </c>
      <c r="D1" t="s">
        <v>1284</v>
      </c>
      <c r="E1" s="13" t="s">
        <v>251</v>
      </c>
      <c r="F1" t="s">
        <v>245</v>
      </c>
      <c r="G1" s="14" t="str">
        <f>_xlfn.CONCAT("Member Age in ",J1)</f>
        <v>Member Age in 2024</v>
      </c>
      <c r="H1" t="s">
        <v>252</v>
      </c>
      <c r="I1" t="s">
        <v>466</v>
      </c>
      <c r="J1" s="15">
        <v>2024</v>
      </c>
    </row>
    <row r="2" spans="1:10" hidden="1" x14ac:dyDescent="0.3">
      <c r="A2" t="s">
        <v>1235</v>
      </c>
      <c r="B2" t="s">
        <v>878</v>
      </c>
      <c r="C2" t="s">
        <v>879</v>
      </c>
      <c r="D2" t="str">
        <f>_xlfn.CONCAT(C2," ",B2)</f>
        <v>Karan Afshar</v>
      </c>
      <c r="F2">
        <v>1980</v>
      </c>
      <c r="G2" s="6">
        <f t="shared" ref="G2:G65" si="0">+$J$1-F2</f>
        <v>44</v>
      </c>
      <c r="H2" t="s">
        <v>16</v>
      </c>
      <c r="I2" t="str">
        <f>IF(ISBLANK(F2),"Blank",IF(G2&lt;40,"Not a Vet",IF(G2&lt;50,"40-49",IF(G2&lt;60,"50-59",IF(G2&lt;70,"60-69","70+")))))</f>
        <v>40-49</v>
      </c>
    </row>
    <row r="3" spans="1:10" hidden="1" x14ac:dyDescent="0.3">
      <c r="A3" t="s">
        <v>1205</v>
      </c>
      <c r="B3" t="s">
        <v>254</v>
      </c>
      <c r="C3" t="s">
        <v>253</v>
      </c>
      <c r="D3" t="str">
        <f t="shared" ref="D3:D66" si="1">_xlfn.CONCAT(C3," ",B3)</f>
        <v>Yousef Alaghehband</v>
      </c>
      <c r="F3">
        <v>1978</v>
      </c>
      <c r="G3" s="6">
        <f t="shared" si="0"/>
        <v>46</v>
      </c>
      <c r="H3" t="s">
        <v>16</v>
      </c>
      <c r="I3" t="str">
        <f t="shared" ref="I3:I66" si="2">IF(ISBLANK(F3),"Blank",IF(G3&lt;40,"Not a Vet",IF(G3&lt;50,"40-49",IF(G3&lt;60,"50-59",IF(G3&lt;70,"60-69","70+")))))</f>
        <v>40-49</v>
      </c>
    </row>
    <row r="4" spans="1:10" hidden="1" x14ac:dyDescent="0.3">
      <c r="A4" t="s">
        <v>1267</v>
      </c>
      <c r="B4" t="s">
        <v>891</v>
      </c>
      <c r="C4" t="s">
        <v>892</v>
      </c>
      <c r="D4" t="str">
        <f t="shared" si="1"/>
        <v>Marie-Christine Alamy</v>
      </c>
      <c r="F4">
        <v>1982</v>
      </c>
      <c r="G4" s="6">
        <f t="shared" si="0"/>
        <v>42</v>
      </c>
      <c r="H4" t="s">
        <v>257</v>
      </c>
      <c r="I4" t="str">
        <f t="shared" si="2"/>
        <v>40-49</v>
      </c>
    </row>
    <row r="5" spans="1:10" hidden="1" x14ac:dyDescent="0.3">
      <c r="A5" t="s">
        <v>1250</v>
      </c>
      <c r="B5" t="s">
        <v>573</v>
      </c>
      <c r="C5" t="s">
        <v>574</v>
      </c>
      <c r="D5" t="str">
        <f t="shared" si="1"/>
        <v>Myldred Alphonse</v>
      </c>
      <c r="F5">
        <v>1981</v>
      </c>
      <c r="G5" s="6">
        <f t="shared" si="0"/>
        <v>43</v>
      </c>
      <c r="H5" t="s">
        <v>257</v>
      </c>
      <c r="I5" t="str">
        <f t="shared" si="2"/>
        <v>40-49</v>
      </c>
    </row>
    <row r="6" spans="1:10" hidden="1" x14ac:dyDescent="0.3">
      <c r="A6" t="s">
        <v>1192</v>
      </c>
      <c r="B6" t="s">
        <v>256</v>
      </c>
      <c r="C6" t="s">
        <v>255</v>
      </c>
      <c r="D6" t="str">
        <f t="shared" si="1"/>
        <v>Janelle Amyotte</v>
      </c>
      <c r="F6">
        <v>1977</v>
      </c>
      <c r="G6" s="6">
        <f t="shared" si="0"/>
        <v>47</v>
      </c>
      <c r="H6" t="s">
        <v>257</v>
      </c>
      <c r="I6" t="str">
        <f t="shared" si="2"/>
        <v>40-49</v>
      </c>
    </row>
    <row r="7" spans="1:10" hidden="1" x14ac:dyDescent="0.3">
      <c r="A7" t="s">
        <v>1173</v>
      </c>
      <c r="B7" t="s">
        <v>256</v>
      </c>
      <c r="C7" t="s">
        <v>258</v>
      </c>
      <c r="D7" t="str">
        <f t="shared" si="1"/>
        <v>Keith Amyotte</v>
      </c>
      <c r="F7">
        <v>1976</v>
      </c>
      <c r="G7" s="6">
        <f t="shared" si="0"/>
        <v>48</v>
      </c>
      <c r="H7" t="s">
        <v>16</v>
      </c>
      <c r="I7" t="str">
        <f t="shared" si="2"/>
        <v>40-49</v>
      </c>
    </row>
    <row r="8" spans="1:10" hidden="1" x14ac:dyDescent="0.3">
      <c r="A8" t="s">
        <v>725</v>
      </c>
      <c r="B8" t="s">
        <v>76</v>
      </c>
      <c r="C8" t="s">
        <v>77</v>
      </c>
      <c r="D8" t="str">
        <f t="shared" si="1"/>
        <v>Kerry Anderson</v>
      </c>
      <c r="F8">
        <v>1960</v>
      </c>
      <c r="G8" s="6">
        <f t="shared" si="0"/>
        <v>64</v>
      </c>
      <c r="H8" t="s">
        <v>16</v>
      </c>
      <c r="I8" t="str">
        <f t="shared" si="2"/>
        <v>60-69</v>
      </c>
    </row>
    <row r="9" spans="1:10" hidden="1" x14ac:dyDescent="0.3">
      <c r="A9" t="s">
        <v>1040</v>
      </c>
      <c r="B9" t="s">
        <v>808</v>
      </c>
      <c r="C9" t="s">
        <v>340</v>
      </c>
      <c r="D9" t="str">
        <f t="shared" si="1"/>
        <v>Paul ApSimon</v>
      </c>
      <c r="F9">
        <v>1967</v>
      </c>
      <c r="G9" s="6">
        <f t="shared" si="0"/>
        <v>57</v>
      </c>
      <c r="H9" t="s">
        <v>16</v>
      </c>
      <c r="I9" t="str">
        <f t="shared" si="2"/>
        <v>50-59</v>
      </c>
    </row>
    <row r="10" spans="1:10" hidden="1" x14ac:dyDescent="0.3">
      <c r="A10" t="s">
        <v>726</v>
      </c>
      <c r="B10" t="s">
        <v>145</v>
      </c>
      <c r="C10" t="s">
        <v>146</v>
      </c>
      <c r="D10" t="str">
        <f t="shared" si="1"/>
        <v>Fabio Arminio</v>
      </c>
      <c r="F10">
        <v>1972</v>
      </c>
      <c r="G10" s="6">
        <f t="shared" si="0"/>
        <v>52</v>
      </c>
      <c r="H10" t="s">
        <v>16</v>
      </c>
      <c r="I10" t="str">
        <f t="shared" si="2"/>
        <v>50-59</v>
      </c>
    </row>
    <row r="11" spans="1:10" hidden="1" x14ac:dyDescent="0.3">
      <c r="A11" t="s">
        <v>1075</v>
      </c>
      <c r="B11" t="s">
        <v>260</v>
      </c>
      <c r="C11" t="s">
        <v>259</v>
      </c>
      <c r="D11" t="str">
        <f t="shared" si="1"/>
        <v>Thierry Arseneau</v>
      </c>
      <c r="F11">
        <v>1970</v>
      </c>
      <c r="G11" s="6">
        <f t="shared" si="0"/>
        <v>54</v>
      </c>
      <c r="H11" t="s">
        <v>16</v>
      </c>
      <c r="I11" t="str">
        <f t="shared" si="2"/>
        <v>50-59</v>
      </c>
    </row>
    <row r="12" spans="1:10" hidden="1" x14ac:dyDescent="0.3">
      <c r="A12" t="s">
        <v>1076</v>
      </c>
      <c r="B12" t="s">
        <v>821</v>
      </c>
      <c r="C12" t="s">
        <v>110</v>
      </c>
      <c r="D12" t="str">
        <f t="shared" si="1"/>
        <v>Andre Arseneault</v>
      </c>
      <c r="F12">
        <v>1970</v>
      </c>
      <c r="G12" s="6">
        <f t="shared" si="0"/>
        <v>54</v>
      </c>
      <c r="H12" t="s">
        <v>16</v>
      </c>
      <c r="I12" t="str">
        <f t="shared" si="2"/>
        <v>50-59</v>
      </c>
    </row>
    <row r="13" spans="1:10" hidden="1" x14ac:dyDescent="0.3">
      <c r="A13" t="s">
        <v>28</v>
      </c>
      <c r="B13" t="s">
        <v>29</v>
      </c>
      <c r="C13" t="s">
        <v>30</v>
      </c>
      <c r="D13" t="str">
        <f t="shared" si="1"/>
        <v>David Arthurs</v>
      </c>
      <c r="F13">
        <v>1958</v>
      </c>
      <c r="G13" s="6">
        <f t="shared" si="0"/>
        <v>66</v>
      </c>
      <c r="H13" t="s">
        <v>16</v>
      </c>
      <c r="I13" t="str">
        <f t="shared" si="2"/>
        <v>60-69</v>
      </c>
    </row>
    <row r="14" spans="1:10" hidden="1" x14ac:dyDescent="0.3">
      <c r="A14" t="s">
        <v>1102</v>
      </c>
      <c r="B14" t="s">
        <v>829</v>
      </c>
      <c r="C14" t="s">
        <v>830</v>
      </c>
      <c r="D14" t="str">
        <f t="shared" si="1"/>
        <v>Jacqueline Ashby</v>
      </c>
      <c r="F14">
        <v>1972</v>
      </c>
      <c r="G14" s="6">
        <f t="shared" si="0"/>
        <v>52</v>
      </c>
      <c r="H14" t="s">
        <v>257</v>
      </c>
      <c r="I14" t="str">
        <f t="shared" si="2"/>
        <v>50-59</v>
      </c>
    </row>
    <row r="15" spans="1:10" hidden="1" x14ac:dyDescent="0.3">
      <c r="A15" t="s">
        <v>1251</v>
      </c>
      <c r="B15" t="s">
        <v>568</v>
      </c>
      <c r="C15" t="s">
        <v>40</v>
      </c>
      <c r="D15" t="str">
        <f t="shared" si="1"/>
        <v>Mark Atienza</v>
      </c>
      <c r="F15">
        <v>1981</v>
      </c>
      <c r="G15" s="6">
        <f t="shared" si="0"/>
        <v>43</v>
      </c>
      <c r="H15" t="s">
        <v>16</v>
      </c>
      <c r="I15" t="str">
        <f t="shared" si="2"/>
        <v>40-49</v>
      </c>
    </row>
    <row r="16" spans="1:10" hidden="1" x14ac:dyDescent="0.3">
      <c r="A16" t="s">
        <v>727</v>
      </c>
      <c r="B16" t="s">
        <v>201</v>
      </c>
      <c r="C16" t="s">
        <v>202</v>
      </c>
      <c r="D16" t="str">
        <f t="shared" si="1"/>
        <v>Ruth Audet</v>
      </c>
      <c r="F16">
        <v>1966</v>
      </c>
      <c r="G16" s="6">
        <f t="shared" si="0"/>
        <v>58</v>
      </c>
      <c r="H16" t="s">
        <v>257</v>
      </c>
      <c r="I16" t="str">
        <f t="shared" si="2"/>
        <v>50-59</v>
      </c>
    </row>
    <row r="17" spans="1:9" hidden="1" x14ac:dyDescent="0.3">
      <c r="A17" t="s">
        <v>1157</v>
      </c>
      <c r="B17" t="s">
        <v>1318</v>
      </c>
      <c r="C17" t="s">
        <v>848</v>
      </c>
      <c r="D17" t="str">
        <f t="shared" si="1"/>
        <v>Marie-Claire Belanger</v>
      </c>
      <c r="F17">
        <v>1975</v>
      </c>
      <c r="G17" s="6">
        <f t="shared" si="0"/>
        <v>49</v>
      </c>
      <c r="H17" t="s">
        <v>257</v>
      </c>
      <c r="I17" t="str">
        <f t="shared" si="2"/>
        <v>40-49</v>
      </c>
    </row>
    <row r="18" spans="1:9" hidden="1" x14ac:dyDescent="0.3">
      <c r="A18" t="s">
        <v>1174</v>
      </c>
      <c r="B18" t="s">
        <v>1326</v>
      </c>
      <c r="C18" t="s">
        <v>575</v>
      </c>
      <c r="D18" t="str">
        <f t="shared" si="1"/>
        <v>Jean-Francois Berard</v>
      </c>
      <c r="F18">
        <v>1976</v>
      </c>
      <c r="G18" s="6">
        <f t="shared" si="0"/>
        <v>48</v>
      </c>
      <c r="H18" t="s">
        <v>16</v>
      </c>
      <c r="I18" t="str">
        <f t="shared" si="2"/>
        <v>40-49</v>
      </c>
    </row>
    <row r="19" spans="1:9" hidden="1" x14ac:dyDescent="0.3">
      <c r="A19" t="s">
        <v>1077</v>
      </c>
      <c r="B19" t="s">
        <v>262</v>
      </c>
      <c r="C19" t="s">
        <v>261</v>
      </c>
      <c r="D19" t="str">
        <f t="shared" si="1"/>
        <v>Iulian Badea</v>
      </c>
      <c r="F19">
        <v>1970</v>
      </c>
      <c r="G19" s="6">
        <f t="shared" si="0"/>
        <v>54</v>
      </c>
      <c r="H19" t="s">
        <v>16</v>
      </c>
      <c r="I19" t="str">
        <f t="shared" si="2"/>
        <v>50-59</v>
      </c>
    </row>
    <row r="20" spans="1:9" hidden="1" x14ac:dyDescent="0.3">
      <c r="A20" t="s">
        <v>38</v>
      </c>
      <c r="B20" t="s">
        <v>39</v>
      </c>
      <c r="C20" t="s">
        <v>40</v>
      </c>
      <c r="D20" t="str">
        <f t="shared" si="1"/>
        <v>Mark Ballard</v>
      </c>
      <c r="F20">
        <v>1953</v>
      </c>
      <c r="G20" s="6">
        <f t="shared" si="0"/>
        <v>71</v>
      </c>
      <c r="H20" t="s">
        <v>16</v>
      </c>
      <c r="I20" t="str">
        <f t="shared" si="2"/>
        <v>70+</v>
      </c>
    </row>
    <row r="21" spans="1:9" hidden="1" x14ac:dyDescent="0.3">
      <c r="A21" t="s">
        <v>1252</v>
      </c>
      <c r="B21" t="s">
        <v>264</v>
      </c>
      <c r="C21" t="s">
        <v>263</v>
      </c>
      <c r="D21" t="str">
        <f t="shared" si="1"/>
        <v>Jamal Bandukwala</v>
      </c>
      <c r="F21">
        <v>1981</v>
      </c>
      <c r="G21" s="6">
        <f t="shared" si="0"/>
        <v>43</v>
      </c>
      <c r="H21" t="s">
        <v>16</v>
      </c>
      <c r="I21" t="str">
        <f t="shared" si="2"/>
        <v>40-49</v>
      </c>
    </row>
    <row r="22" spans="1:9" hidden="1" x14ac:dyDescent="0.3">
      <c r="A22" t="s">
        <v>982</v>
      </c>
      <c r="B22" t="s">
        <v>266</v>
      </c>
      <c r="C22" t="s">
        <v>265</v>
      </c>
      <c r="D22" t="str">
        <f t="shared" si="1"/>
        <v>Jean-Marie Banos</v>
      </c>
      <c r="F22">
        <v>1962</v>
      </c>
      <c r="G22" s="6">
        <f t="shared" si="0"/>
        <v>62</v>
      </c>
      <c r="H22" t="s">
        <v>16</v>
      </c>
      <c r="I22" t="str">
        <f t="shared" si="2"/>
        <v>60-69</v>
      </c>
    </row>
    <row r="23" spans="1:9" hidden="1" x14ac:dyDescent="0.3">
      <c r="A23" t="s">
        <v>1347</v>
      </c>
      <c r="B23" t="s">
        <v>266</v>
      </c>
      <c r="C23" t="s">
        <v>267</v>
      </c>
      <c r="D23" t="str">
        <f t="shared" si="1"/>
        <v>Jean-Paul Banos</v>
      </c>
      <c r="F23">
        <v>1961</v>
      </c>
      <c r="G23" s="6">
        <f t="shared" si="0"/>
        <v>63</v>
      </c>
      <c r="H23" t="s">
        <v>16</v>
      </c>
      <c r="I23" t="str">
        <f t="shared" si="2"/>
        <v>60-69</v>
      </c>
    </row>
    <row r="24" spans="1:9" hidden="1" x14ac:dyDescent="0.3">
      <c r="A24" t="s">
        <v>1029</v>
      </c>
      <c r="B24" t="s">
        <v>268</v>
      </c>
      <c r="C24" t="s">
        <v>575</v>
      </c>
      <c r="D24" t="str">
        <f t="shared" si="1"/>
        <v>Jean-Francois banville</v>
      </c>
      <c r="F24">
        <v>1966</v>
      </c>
      <c r="G24" s="6">
        <f t="shared" si="0"/>
        <v>58</v>
      </c>
      <c r="H24" t="s">
        <v>16</v>
      </c>
      <c r="I24" t="str">
        <f t="shared" si="2"/>
        <v>50-59</v>
      </c>
    </row>
    <row r="25" spans="1:9" hidden="1" x14ac:dyDescent="0.3">
      <c r="A25" t="s">
        <v>1268</v>
      </c>
      <c r="B25" t="s">
        <v>893</v>
      </c>
      <c r="C25" t="s">
        <v>894</v>
      </c>
      <c r="D25" t="str">
        <f t="shared" si="1"/>
        <v>Natalia Bardier</v>
      </c>
      <c r="F25">
        <v>1982</v>
      </c>
      <c r="G25" s="6">
        <f t="shared" si="0"/>
        <v>42</v>
      </c>
      <c r="H25" t="s">
        <v>257</v>
      </c>
      <c r="I25" t="str">
        <f t="shared" si="2"/>
        <v>40-49</v>
      </c>
    </row>
    <row r="26" spans="1:9" hidden="1" x14ac:dyDescent="0.3">
      <c r="A26" t="s">
        <v>1175</v>
      </c>
      <c r="B26" t="s">
        <v>576</v>
      </c>
      <c r="C26" t="s">
        <v>577</v>
      </c>
      <c r="D26" t="str">
        <f t="shared" si="1"/>
        <v>Justyna Beardsworth</v>
      </c>
      <c r="F26">
        <v>1976</v>
      </c>
      <c r="G26" s="6">
        <f t="shared" si="0"/>
        <v>48</v>
      </c>
      <c r="H26" t="s">
        <v>257</v>
      </c>
      <c r="I26" t="str">
        <f t="shared" si="2"/>
        <v>40-49</v>
      </c>
    </row>
    <row r="27" spans="1:9" hidden="1" x14ac:dyDescent="0.3">
      <c r="A27" t="s">
        <v>1269</v>
      </c>
      <c r="B27" t="s">
        <v>895</v>
      </c>
      <c r="C27" t="s">
        <v>896</v>
      </c>
      <c r="D27" t="str">
        <f t="shared" si="1"/>
        <v>Melanie Beauchemin</v>
      </c>
      <c r="F27">
        <v>1982</v>
      </c>
      <c r="G27" s="6">
        <f t="shared" si="0"/>
        <v>42</v>
      </c>
      <c r="H27" t="s">
        <v>257</v>
      </c>
      <c r="I27" t="str">
        <f t="shared" si="2"/>
        <v>40-49</v>
      </c>
    </row>
    <row r="28" spans="1:9" hidden="1" x14ac:dyDescent="0.3">
      <c r="A28" t="s">
        <v>994</v>
      </c>
      <c r="B28" t="s">
        <v>802</v>
      </c>
      <c r="C28" t="s">
        <v>100</v>
      </c>
      <c r="D28" t="str">
        <f t="shared" si="1"/>
        <v>Jean-Claude Beaudoin</v>
      </c>
      <c r="F28">
        <v>1963</v>
      </c>
      <c r="G28" s="6">
        <f t="shared" si="0"/>
        <v>61</v>
      </c>
      <c r="H28" t="s">
        <v>16</v>
      </c>
      <c r="I28" t="str">
        <f t="shared" si="2"/>
        <v>60-69</v>
      </c>
    </row>
    <row r="29" spans="1:9" hidden="1" x14ac:dyDescent="0.3">
      <c r="A29" t="s">
        <v>187</v>
      </c>
      <c r="B29" t="s">
        <v>188</v>
      </c>
      <c r="C29" t="s">
        <v>1282</v>
      </c>
      <c r="D29" t="str">
        <f t="shared" si="1"/>
        <v>Vera Belaoussoff</v>
      </c>
      <c r="F29">
        <v>1964</v>
      </c>
      <c r="G29" s="6">
        <f t="shared" si="0"/>
        <v>60</v>
      </c>
      <c r="H29" t="s">
        <v>257</v>
      </c>
      <c r="I29" t="str">
        <f t="shared" si="2"/>
        <v>60-69</v>
      </c>
    </row>
    <row r="30" spans="1:9" hidden="1" x14ac:dyDescent="0.3">
      <c r="A30" t="s">
        <v>1135</v>
      </c>
      <c r="B30" t="s">
        <v>843</v>
      </c>
      <c r="C30" t="s">
        <v>844</v>
      </c>
      <c r="D30" t="str">
        <f t="shared" si="1"/>
        <v>Katya Belkina</v>
      </c>
      <c r="F30">
        <v>1974</v>
      </c>
      <c r="G30" s="6">
        <f t="shared" si="0"/>
        <v>50</v>
      </c>
      <c r="H30" t="s">
        <v>257</v>
      </c>
      <c r="I30" t="str">
        <f t="shared" si="2"/>
        <v>50-59</v>
      </c>
    </row>
    <row r="31" spans="1:9" hidden="1" x14ac:dyDescent="0.3">
      <c r="A31" t="s">
        <v>124</v>
      </c>
      <c r="B31" t="s">
        <v>125</v>
      </c>
      <c r="C31" t="s">
        <v>126</v>
      </c>
      <c r="D31" t="str">
        <f t="shared" si="1"/>
        <v>Scott Bell</v>
      </c>
      <c r="F31">
        <v>1977</v>
      </c>
      <c r="G31" s="6">
        <f t="shared" si="0"/>
        <v>47</v>
      </c>
      <c r="H31" t="s">
        <v>16</v>
      </c>
      <c r="I31" t="str">
        <f t="shared" si="2"/>
        <v>40-49</v>
      </c>
    </row>
    <row r="32" spans="1:9" hidden="1" x14ac:dyDescent="0.3">
      <c r="A32" t="s">
        <v>950</v>
      </c>
      <c r="B32" t="s">
        <v>578</v>
      </c>
      <c r="C32" t="s">
        <v>579</v>
      </c>
      <c r="D32" t="str">
        <f t="shared" si="1"/>
        <v>Manuel Belmonte</v>
      </c>
      <c r="F32">
        <v>1957</v>
      </c>
      <c r="G32" s="6">
        <f t="shared" si="0"/>
        <v>67</v>
      </c>
      <c r="H32" t="s">
        <v>16</v>
      </c>
      <c r="I32" t="str">
        <f t="shared" si="2"/>
        <v>60-69</v>
      </c>
    </row>
    <row r="33" spans="1:9" hidden="1" x14ac:dyDescent="0.3">
      <c r="A33" t="s">
        <v>910</v>
      </c>
      <c r="B33" t="s">
        <v>480</v>
      </c>
      <c r="C33" t="s">
        <v>479</v>
      </c>
      <c r="D33" t="str">
        <f t="shared" si="1"/>
        <v>Jean Claude Benitah</v>
      </c>
      <c r="F33">
        <v>1941</v>
      </c>
      <c r="G33" s="6">
        <f t="shared" si="0"/>
        <v>83</v>
      </c>
      <c r="H33" t="s">
        <v>16</v>
      </c>
      <c r="I33" t="str">
        <f t="shared" si="2"/>
        <v>70+</v>
      </c>
    </row>
    <row r="34" spans="1:9" hidden="1" x14ac:dyDescent="0.3">
      <c r="A34" t="s">
        <v>784</v>
      </c>
      <c r="B34" t="s">
        <v>58</v>
      </c>
      <c r="C34" t="s">
        <v>269</v>
      </c>
      <c r="D34" t="str">
        <f t="shared" si="1"/>
        <v>Craig Bennett</v>
      </c>
      <c r="F34">
        <v>1960</v>
      </c>
      <c r="G34" s="6">
        <f t="shared" si="0"/>
        <v>64</v>
      </c>
      <c r="H34" t="s">
        <v>16</v>
      </c>
      <c r="I34" t="str">
        <f t="shared" si="2"/>
        <v>60-69</v>
      </c>
    </row>
    <row r="35" spans="1:9" hidden="1" x14ac:dyDescent="0.3">
      <c r="A35" t="s">
        <v>728</v>
      </c>
      <c r="B35" t="s">
        <v>199</v>
      </c>
      <c r="C35" t="s">
        <v>200</v>
      </c>
      <c r="D35" t="str">
        <f t="shared" si="1"/>
        <v>pascale beord</v>
      </c>
      <c r="F35">
        <v>1970</v>
      </c>
      <c r="G35" s="6">
        <f t="shared" si="0"/>
        <v>54</v>
      </c>
      <c r="H35" t="s">
        <v>257</v>
      </c>
      <c r="I35" t="str">
        <f t="shared" si="2"/>
        <v>50-59</v>
      </c>
    </row>
    <row r="36" spans="1:9" hidden="1" x14ac:dyDescent="0.3">
      <c r="A36" t="s">
        <v>729</v>
      </c>
      <c r="B36" t="s">
        <v>51</v>
      </c>
      <c r="C36" t="s">
        <v>52</v>
      </c>
      <c r="D36" t="str">
        <f t="shared" si="1"/>
        <v>Yann Bernard</v>
      </c>
      <c r="F36">
        <v>1971</v>
      </c>
      <c r="G36" s="6">
        <f t="shared" si="0"/>
        <v>53</v>
      </c>
      <c r="H36" t="s">
        <v>16</v>
      </c>
      <c r="I36" t="str">
        <f t="shared" si="2"/>
        <v>50-59</v>
      </c>
    </row>
    <row r="37" spans="1:9" hidden="1" x14ac:dyDescent="0.3">
      <c r="A37" t="s">
        <v>1158</v>
      </c>
      <c r="B37" t="s">
        <v>580</v>
      </c>
      <c r="C37" t="s">
        <v>581</v>
      </c>
      <c r="D37" t="str">
        <f t="shared" si="1"/>
        <v>Kitty Bernes</v>
      </c>
      <c r="F37">
        <v>1975</v>
      </c>
      <c r="G37" s="6">
        <f t="shared" si="0"/>
        <v>49</v>
      </c>
      <c r="H37" t="s">
        <v>257</v>
      </c>
      <c r="I37" t="str">
        <f t="shared" si="2"/>
        <v>40-49</v>
      </c>
    </row>
    <row r="38" spans="1:9" hidden="1" x14ac:dyDescent="0.3">
      <c r="A38" t="s">
        <v>956</v>
      </c>
      <c r="B38" t="s">
        <v>792</v>
      </c>
      <c r="C38" t="s">
        <v>793</v>
      </c>
      <c r="D38" t="str">
        <f t="shared" si="1"/>
        <v>Jean-Michel Besquet</v>
      </c>
      <c r="F38">
        <v>1958</v>
      </c>
      <c r="G38" s="6">
        <f t="shared" si="0"/>
        <v>66</v>
      </c>
      <c r="H38" t="s">
        <v>16</v>
      </c>
      <c r="I38" t="str">
        <f t="shared" si="2"/>
        <v>60-69</v>
      </c>
    </row>
    <row r="39" spans="1:9" hidden="1" x14ac:dyDescent="0.3">
      <c r="A39" t="s">
        <v>1117</v>
      </c>
      <c r="B39" t="s">
        <v>834</v>
      </c>
      <c r="C39" t="s">
        <v>797</v>
      </c>
      <c r="D39" t="str">
        <f t="shared" si="1"/>
        <v>Gordon Binsted</v>
      </c>
      <c r="F39">
        <v>1973</v>
      </c>
      <c r="G39" s="6">
        <f t="shared" si="0"/>
        <v>51</v>
      </c>
      <c r="H39" t="s">
        <v>16</v>
      </c>
      <c r="I39" t="str">
        <f t="shared" si="2"/>
        <v>50-59</v>
      </c>
    </row>
    <row r="40" spans="1:9" hidden="1" x14ac:dyDescent="0.3">
      <c r="A40" t="s">
        <v>1015</v>
      </c>
      <c r="B40" t="s">
        <v>80</v>
      </c>
      <c r="C40" t="s">
        <v>1340</v>
      </c>
      <c r="D40" t="str">
        <f t="shared" si="1"/>
        <v>Hervi Blanc</v>
      </c>
      <c r="F40">
        <v>1965</v>
      </c>
      <c r="G40" s="6">
        <f t="shared" si="0"/>
        <v>59</v>
      </c>
      <c r="H40" t="s">
        <v>16</v>
      </c>
      <c r="I40" t="str">
        <f t="shared" si="2"/>
        <v>50-59</v>
      </c>
    </row>
    <row r="41" spans="1:9" hidden="1" x14ac:dyDescent="0.3">
      <c r="A41" t="s">
        <v>1054</v>
      </c>
      <c r="B41" t="s">
        <v>513</v>
      </c>
      <c r="C41" t="s">
        <v>345</v>
      </c>
      <c r="D41" t="str">
        <f t="shared" si="1"/>
        <v>Chris Blizzard</v>
      </c>
      <c r="F41">
        <v>1968</v>
      </c>
      <c r="G41" s="6">
        <f t="shared" si="0"/>
        <v>56</v>
      </c>
      <c r="H41" t="s">
        <v>16</v>
      </c>
      <c r="I41" t="str">
        <f t="shared" si="2"/>
        <v>50-59</v>
      </c>
    </row>
    <row r="42" spans="1:9" hidden="1" x14ac:dyDescent="0.3">
      <c r="A42" t="s">
        <v>1016</v>
      </c>
      <c r="B42" t="s">
        <v>271</v>
      </c>
      <c r="C42" t="s">
        <v>270</v>
      </c>
      <c r="D42" t="str">
        <f t="shared" si="1"/>
        <v>Luce Blouin</v>
      </c>
      <c r="F42">
        <v>1965</v>
      </c>
      <c r="G42" s="6">
        <f t="shared" si="0"/>
        <v>59</v>
      </c>
      <c r="H42" t="s">
        <v>257</v>
      </c>
      <c r="I42" t="str">
        <f t="shared" si="2"/>
        <v>50-59</v>
      </c>
    </row>
    <row r="43" spans="1:9" hidden="1" x14ac:dyDescent="0.3">
      <c r="A43" t="s">
        <v>1103</v>
      </c>
      <c r="B43" t="s">
        <v>831</v>
      </c>
      <c r="C43" t="s">
        <v>474</v>
      </c>
      <c r="D43" t="str">
        <f t="shared" si="1"/>
        <v>Attila Bogdan</v>
      </c>
      <c r="F43">
        <v>1972</v>
      </c>
      <c r="G43" s="6">
        <f t="shared" si="0"/>
        <v>52</v>
      </c>
      <c r="H43" t="s">
        <v>16</v>
      </c>
      <c r="I43" t="str">
        <f t="shared" si="2"/>
        <v>50-59</v>
      </c>
    </row>
    <row r="44" spans="1:9" hidden="1" x14ac:dyDescent="0.3">
      <c r="A44" t="s">
        <v>730</v>
      </c>
      <c r="B44" t="s">
        <v>1400</v>
      </c>
      <c r="C44" t="s">
        <v>171</v>
      </c>
      <c r="D44" t="str">
        <f t="shared" si="1"/>
        <v>Dmitriy Bogulyubov</v>
      </c>
      <c r="F44">
        <v>1973</v>
      </c>
      <c r="G44" s="6">
        <f t="shared" si="0"/>
        <v>51</v>
      </c>
      <c r="H44" t="s">
        <v>16</v>
      </c>
      <c r="I44" t="str">
        <f t="shared" si="2"/>
        <v>50-59</v>
      </c>
    </row>
    <row r="45" spans="1:9" hidden="1" x14ac:dyDescent="0.3">
      <c r="A45" t="s">
        <v>1055</v>
      </c>
      <c r="B45" t="s">
        <v>272</v>
      </c>
      <c r="C45" t="s">
        <v>582</v>
      </c>
      <c r="D45" t="str">
        <f t="shared" si="1"/>
        <v>jerome Boislard</v>
      </c>
      <c r="F45">
        <v>1968</v>
      </c>
      <c r="G45" s="6">
        <f t="shared" si="0"/>
        <v>56</v>
      </c>
      <c r="H45" t="s">
        <v>16</v>
      </c>
      <c r="I45" t="str">
        <f t="shared" si="2"/>
        <v>50-59</v>
      </c>
    </row>
    <row r="46" spans="1:9" hidden="1" x14ac:dyDescent="0.3">
      <c r="A46" t="s">
        <v>936</v>
      </c>
      <c r="B46" t="s">
        <v>788</v>
      </c>
      <c r="C46" t="s">
        <v>312</v>
      </c>
      <c r="D46" t="str">
        <f t="shared" si="1"/>
        <v>Daniel Boismenu</v>
      </c>
      <c r="F46">
        <v>1955</v>
      </c>
      <c r="G46" s="6">
        <f t="shared" si="0"/>
        <v>69</v>
      </c>
      <c r="H46" t="s">
        <v>16</v>
      </c>
      <c r="I46" t="str">
        <f t="shared" si="2"/>
        <v>60-69</v>
      </c>
    </row>
    <row r="47" spans="1:9" hidden="1" x14ac:dyDescent="0.3">
      <c r="A47" t="s">
        <v>1236</v>
      </c>
      <c r="B47" t="s">
        <v>880</v>
      </c>
      <c r="C47" t="s">
        <v>119</v>
      </c>
      <c r="D47" t="str">
        <f t="shared" si="1"/>
        <v>Eric Boisse</v>
      </c>
      <c r="F47">
        <v>1980</v>
      </c>
      <c r="G47" s="6">
        <f t="shared" si="0"/>
        <v>44</v>
      </c>
      <c r="H47" t="s">
        <v>16</v>
      </c>
      <c r="I47" t="str">
        <f t="shared" si="2"/>
        <v>40-49</v>
      </c>
    </row>
    <row r="48" spans="1:9" hidden="1" x14ac:dyDescent="0.3">
      <c r="A48" t="s">
        <v>1030</v>
      </c>
      <c r="B48" t="s">
        <v>1291</v>
      </c>
      <c r="C48" t="s">
        <v>515</v>
      </c>
      <c r="D48" t="str">
        <f t="shared" si="1"/>
        <v>Patrice Bolduc</v>
      </c>
      <c r="F48">
        <v>1966</v>
      </c>
      <c r="G48" s="6">
        <f t="shared" si="0"/>
        <v>58</v>
      </c>
      <c r="H48" t="s">
        <v>16</v>
      </c>
      <c r="I48" t="str">
        <f t="shared" si="2"/>
        <v>50-59</v>
      </c>
    </row>
    <row r="49" spans="1:9" hidden="1" x14ac:dyDescent="0.3">
      <c r="A49" t="s">
        <v>1193</v>
      </c>
      <c r="B49" t="s">
        <v>856</v>
      </c>
      <c r="C49" t="s">
        <v>857</v>
      </c>
      <c r="D49" t="str">
        <f t="shared" si="1"/>
        <v>Marie-Eve Bonneau</v>
      </c>
      <c r="F49">
        <v>1977</v>
      </c>
      <c r="G49" s="6">
        <f t="shared" si="0"/>
        <v>47</v>
      </c>
      <c r="H49" t="s">
        <v>257</v>
      </c>
      <c r="I49" t="str">
        <f t="shared" si="2"/>
        <v>40-49</v>
      </c>
    </row>
    <row r="50" spans="1:9" hidden="1" x14ac:dyDescent="0.3">
      <c r="A50" t="s">
        <v>234</v>
      </c>
      <c r="B50" t="s">
        <v>235</v>
      </c>
      <c r="C50" t="s">
        <v>236</v>
      </c>
      <c r="D50" t="str">
        <f t="shared" si="1"/>
        <v>Grace Born</v>
      </c>
      <c r="F50">
        <v>1959</v>
      </c>
      <c r="G50" s="6">
        <f t="shared" si="0"/>
        <v>65</v>
      </c>
      <c r="H50" t="s">
        <v>257</v>
      </c>
      <c r="I50" t="str">
        <f t="shared" si="2"/>
        <v>60-69</v>
      </c>
    </row>
    <row r="51" spans="1:9" hidden="1" x14ac:dyDescent="0.3">
      <c r="A51" t="s">
        <v>1031</v>
      </c>
      <c r="B51" t="s">
        <v>274</v>
      </c>
      <c r="C51" t="s">
        <v>273</v>
      </c>
      <c r="D51" t="str">
        <f t="shared" si="1"/>
        <v>Jeff Bosko</v>
      </c>
      <c r="F51">
        <v>1966</v>
      </c>
      <c r="G51" s="6">
        <f t="shared" si="0"/>
        <v>58</v>
      </c>
      <c r="H51" t="s">
        <v>16</v>
      </c>
      <c r="I51" t="str">
        <f t="shared" si="2"/>
        <v>50-59</v>
      </c>
    </row>
    <row r="52" spans="1:9" hidden="1" x14ac:dyDescent="0.3">
      <c r="A52" t="s">
        <v>1104</v>
      </c>
      <c r="B52" t="s">
        <v>276</v>
      </c>
      <c r="C52" t="s">
        <v>275</v>
      </c>
      <c r="D52" t="str">
        <f t="shared" si="1"/>
        <v>Fran√ßois Bouchard</v>
      </c>
      <c r="F52">
        <v>1972</v>
      </c>
      <c r="G52" s="6">
        <f t="shared" si="0"/>
        <v>52</v>
      </c>
      <c r="H52" t="s">
        <v>16</v>
      </c>
      <c r="I52" t="str">
        <f t="shared" si="2"/>
        <v>50-59</v>
      </c>
    </row>
    <row r="53" spans="1:9" hidden="1" x14ac:dyDescent="0.3">
      <c r="A53" t="s">
        <v>1105</v>
      </c>
      <c r="B53" t="s">
        <v>525</v>
      </c>
      <c r="C53" t="s">
        <v>524</v>
      </c>
      <c r="D53" t="str">
        <f t="shared" si="1"/>
        <v>Genevi√®ve Boudrias</v>
      </c>
      <c r="F53">
        <v>1972</v>
      </c>
      <c r="G53" s="6">
        <f t="shared" si="0"/>
        <v>52</v>
      </c>
      <c r="H53" t="s">
        <v>257</v>
      </c>
      <c r="I53" t="str">
        <f t="shared" si="2"/>
        <v>50-59</v>
      </c>
    </row>
    <row r="54" spans="1:9" hidden="1" x14ac:dyDescent="0.3">
      <c r="A54" t="s">
        <v>922</v>
      </c>
      <c r="B54" t="s">
        <v>279</v>
      </c>
      <c r="C54" t="s">
        <v>278</v>
      </c>
      <c r="D54" t="str">
        <f t="shared" si="1"/>
        <v>Guy Boulanger</v>
      </c>
      <c r="F54">
        <v>1952</v>
      </c>
      <c r="G54" s="6">
        <f t="shared" si="0"/>
        <v>72</v>
      </c>
      <c r="H54" t="s">
        <v>16</v>
      </c>
      <c r="I54" t="str">
        <f t="shared" si="2"/>
        <v>70+</v>
      </c>
    </row>
    <row r="55" spans="1:9" hidden="1" x14ac:dyDescent="0.3">
      <c r="A55" t="s">
        <v>983</v>
      </c>
      <c r="B55" t="s">
        <v>501</v>
      </c>
      <c r="C55" t="s">
        <v>500</v>
      </c>
      <c r="D55" t="str">
        <f t="shared" si="1"/>
        <v>ayach Bounachada</v>
      </c>
      <c r="F55">
        <v>1962</v>
      </c>
      <c r="G55" s="6">
        <f t="shared" si="0"/>
        <v>62</v>
      </c>
      <c r="H55" t="s">
        <v>16</v>
      </c>
      <c r="I55" t="str">
        <f t="shared" si="2"/>
        <v>60-69</v>
      </c>
    </row>
    <row r="56" spans="1:9" hidden="1" x14ac:dyDescent="0.3">
      <c r="A56" t="s">
        <v>1224</v>
      </c>
      <c r="B56" t="s">
        <v>281</v>
      </c>
      <c r="C56" t="s">
        <v>280</v>
      </c>
      <c r="D56" t="str">
        <f t="shared" si="1"/>
        <v>Danny Bouthot</v>
      </c>
      <c r="F56">
        <v>1979</v>
      </c>
      <c r="G56" s="6">
        <f t="shared" si="0"/>
        <v>45</v>
      </c>
      <c r="H56" t="s">
        <v>16</v>
      </c>
      <c r="I56" t="str">
        <f t="shared" si="2"/>
        <v>40-49</v>
      </c>
    </row>
    <row r="57" spans="1:9" hidden="1" x14ac:dyDescent="0.3">
      <c r="A57" t="s">
        <v>1194</v>
      </c>
      <c r="B57" t="s">
        <v>858</v>
      </c>
      <c r="C57" t="s">
        <v>859</v>
      </c>
      <c r="D57" t="str">
        <f t="shared" si="1"/>
        <v>Nick Boyce</v>
      </c>
      <c r="F57">
        <v>1977</v>
      </c>
      <c r="G57" s="6">
        <f t="shared" si="0"/>
        <v>47</v>
      </c>
      <c r="H57" t="s">
        <v>16</v>
      </c>
      <c r="I57" t="str">
        <f t="shared" si="2"/>
        <v>40-49</v>
      </c>
    </row>
    <row r="58" spans="1:9" hidden="1" x14ac:dyDescent="0.3">
      <c r="A58" t="s">
        <v>995</v>
      </c>
      <c r="B58" t="s">
        <v>130</v>
      </c>
      <c r="C58" t="s">
        <v>131</v>
      </c>
      <c r="D58" t="str">
        <f t="shared" si="1"/>
        <v>Evgeny Bozhenko</v>
      </c>
      <c r="F58">
        <v>1963</v>
      </c>
      <c r="G58" s="6">
        <f t="shared" si="0"/>
        <v>61</v>
      </c>
      <c r="H58" t="s">
        <v>16</v>
      </c>
      <c r="I58" t="str">
        <f t="shared" si="2"/>
        <v>60-69</v>
      </c>
    </row>
    <row r="59" spans="1:9" hidden="1" x14ac:dyDescent="0.3">
      <c r="A59" t="s">
        <v>1237</v>
      </c>
      <c r="B59" t="s">
        <v>583</v>
      </c>
      <c r="C59" t="s">
        <v>584</v>
      </c>
      <c r="D59" t="str">
        <f t="shared" si="1"/>
        <v>Jenny Brassard</v>
      </c>
      <c r="F59">
        <v>1980</v>
      </c>
      <c r="G59" s="6">
        <f t="shared" si="0"/>
        <v>44</v>
      </c>
      <c r="H59" t="s">
        <v>257</v>
      </c>
      <c r="I59" t="str">
        <f t="shared" si="2"/>
        <v>40-49</v>
      </c>
    </row>
    <row r="60" spans="1:9" hidden="1" x14ac:dyDescent="0.3">
      <c r="A60" t="s">
        <v>937</v>
      </c>
      <c r="B60" t="s">
        <v>282</v>
      </c>
      <c r="C60" t="s">
        <v>148</v>
      </c>
      <c r="D60" t="str">
        <f t="shared" si="1"/>
        <v>Douglas Brecht</v>
      </c>
      <c r="F60">
        <v>1955</v>
      </c>
      <c r="G60" s="6">
        <f t="shared" si="0"/>
        <v>69</v>
      </c>
      <c r="H60" t="s">
        <v>16</v>
      </c>
      <c r="I60" t="str">
        <f t="shared" si="2"/>
        <v>60-69</v>
      </c>
    </row>
    <row r="61" spans="1:9" hidden="1" x14ac:dyDescent="0.3">
      <c r="A61" t="s">
        <v>1270</v>
      </c>
      <c r="B61" t="s">
        <v>282</v>
      </c>
      <c r="C61" t="s">
        <v>638</v>
      </c>
      <c r="D61" t="str">
        <f t="shared" si="1"/>
        <v>Kirk Brecht</v>
      </c>
      <c r="F61">
        <v>1982</v>
      </c>
      <c r="G61" s="6">
        <f t="shared" si="0"/>
        <v>42</v>
      </c>
      <c r="H61" t="s">
        <v>16</v>
      </c>
      <c r="I61" t="str">
        <f t="shared" si="2"/>
        <v>40-49</v>
      </c>
    </row>
    <row r="62" spans="1:9" hidden="1" x14ac:dyDescent="0.3">
      <c r="A62" t="s">
        <v>731</v>
      </c>
      <c r="B62" t="s">
        <v>1373</v>
      </c>
      <c r="C62" t="s">
        <v>30</v>
      </c>
      <c r="D62" t="str">
        <f t="shared" si="1"/>
        <v>David Briar</v>
      </c>
      <c r="F62">
        <v>1964</v>
      </c>
      <c r="G62" s="6">
        <f t="shared" si="0"/>
        <v>60</v>
      </c>
      <c r="H62" t="s">
        <v>16</v>
      </c>
      <c r="I62" t="str">
        <f t="shared" si="2"/>
        <v>60-69</v>
      </c>
    </row>
    <row r="63" spans="1:9" hidden="1" x14ac:dyDescent="0.3">
      <c r="A63" t="s">
        <v>732</v>
      </c>
      <c r="B63" t="s">
        <v>484</v>
      </c>
      <c r="C63" t="s">
        <v>320</v>
      </c>
      <c r="D63" t="str">
        <f t="shared" si="1"/>
        <v>Denis Bridger</v>
      </c>
      <c r="F63">
        <v>1953</v>
      </c>
      <c r="G63" s="6">
        <f t="shared" si="0"/>
        <v>71</v>
      </c>
      <c r="H63" t="s">
        <v>16</v>
      </c>
      <c r="I63" t="str">
        <f t="shared" si="2"/>
        <v>70+</v>
      </c>
    </row>
    <row r="64" spans="1:9" hidden="1" x14ac:dyDescent="0.3">
      <c r="A64" t="s">
        <v>996</v>
      </c>
      <c r="B64" t="s">
        <v>284</v>
      </c>
      <c r="C64" t="s">
        <v>283</v>
      </c>
      <c r="D64" t="str">
        <f t="shared" si="1"/>
        <v>John Brunning</v>
      </c>
      <c r="F64">
        <v>1963</v>
      </c>
      <c r="G64" s="6">
        <f t="shared" si="0"/>
        <v>61</v>
      </c>
      <c r="H64" t="s">
        <v>16</v>
      </c>
      <c r="I64" t="str">
        <f t="shared" si="2"/>
        <v>60-69</v>
      </c>
    </row>
    <row r="65" spans="1:9" hidden="1" x14ac:dyDescent="0.3">
      <c r="A65" t="s">
        <v>1253</v>
      </c>
      <c r="B65" t="s">
        <v>286</v>
      </c>
      <c r="C65" t="s">
        <v>285</v>
      </c>
      <c r="D65" t="str">
        <f t="shared" si="1"/>
        <v>Elysia Bryan-Baynes</v>
      </c>
      <c r="F65">
        <v>1981</v>
      </c>
      <c r="G65" s="6">
        <f t="shared" si="0"/>
        <v>43</v>
      </c>
      <c r="H65" t="s">
        <v>257</v>
      </c>
      <c r="I65" t="str">
        <f t="shared" si="2"/>
        <v>40-49</v>
      </c>
    </row>
    <row r="66" spans="1:9" hidden="1" x14ac:dyDescent="0.3">
      <c r="A66" t="s">
        <v>971</v>
      </c>
      <c r="B66" t="s">
        <v>288</v>
      </c>
      <c r="C66" t="s">
        <v>287</v>
      </c>
      <c r="D66" t="str">
        <f t="shared" si="1"/>
        <v>Debra Buckler</v>
      </c>
      <c r="F66">
        <v>1960</v>
      </c>
      <c r="G66" s="6">
        <f t="shared" ref="G66:G129" si="3">+$J$1-F66</f>
        <v>64</v>
      </c>
      <c r="H66" t="s">
        <v>257</v>
      </c>
      <c r="I66" t="str">
        <f t="shared" si="2"/>
        <v>60-69</v>
      </c>
    </row>
    <row r="67" spans="1:9" hidden="1" x14ac:dyDescent="0.3">
      <c r="A67" t="s">
        <v>44</v>
      </c>
      <c r="B67" t="s">
        <v>45</v>
      </c>
      <c r="C67" t="s">
        <v>22</v>
      </c>
      <c r="D67" t="str">
        <f t="shared" ref="D67:D130" si="4">_xlfn.CONCAT(C67," ",B67)</f>
        <v>Michael Buckley</v>
      </c>
      <c r="F67">
        <v>1971</v>
      </c>
      <c r="G67" s="6">
        <f t="shared" si="3"/>
        <v>53</v>
      </c>
      <c r="H67" t="s">
        <v>16</v>
      </c>
      <c r="I67" t="str">
        <f t="shared" ref="I67:I130" si="5">IF(ISBLANK(F67),"Blank",IF(G67&lt;40,"Not a Vet",IF(G67&lt;50,"40-49",IF(G67&lt;60,"50-59",IF(G67&lt;70,"60-69","70+")))))</f>
        <v>50-59</v>
      </c>
    </row>
    <row r="68" spans="1:9" hidden="1" x14ac:dyDescent="0.3">
      <c r="A68" t="s">
        <v>1238</v>
      </c>
      <c r="B68" t="s">
        <v>561</v>
      </c>
      <c r="C68" t="s">
        <v>560</v>
      </c>
      <c r="D68" t="str">
        <f t="shared" si="4"/>
        <v>Anna Bulanova</v>
      </c>
      <c r="F68">
        <v>1980</v>
      </c>
      <c r="G68" s="6">
        <f t="shared" si="3"/>
        <v>44</v>
      </c>
      <c r="H68" t="s">
        <v>257</v>
      </c>
      <c r="I68" t="str">
        <f t="shared" si="5"/>
        <v>40-49</v>
      </c>
    </row>
    <row r="69" spans="1:9" hidden="1" x14ac:dyDescent="0.3">
      <c r="A69" t="s">
        <v>733</v>
      </c>
      <c r="B69" t="s">
        <v>289</v>
      </c>
      <c r="C69" t="s">
        <v>15</v>
      </c>
      <c r="D69" t="str">
        <f t="shared" si="4"/>
        <v>Ron Burridge</v>
      </c>
      <c r="F69">
        <v>1967</v>
      </c>
      <c r="G69" s="6">
        <f t="shared" si="3"/>
        <v>57</v>
      </c>
      <c r="H69" t="s">
        <v>16</v>
      </c>
      <c r="I69" t="str">
        <f t="shared" si="5"/>
        <v>50-59</v>
      </c>
    </row>
    <row r="70" spans="1:9" hidden="1" x14ac:dyDescent="0.3">
      <c r="A70" t="s">
        <v>1106</v>
      </c>
      <c r="B70" t="s">
        <v>585</v>
      </c>
      <c r="C70" t="s">
        <v>586</v>
      </c>
      <c r="D70" t="str">
        <f t="shared" si="4"/>
        <v>Fr√©d√©ric Burton</v>
      </c>
      <c r="F70">
        <v>1972</v>
      </c>
      <c r="G70" s="6">
        <f t="shared" si="3"/>
        <v>52</v>
      </c>
      <c r="H70" t="s">
        <v>16</v>
      </c>
      <c r="I70" t="str">
        <f t="shared" si="5"/>
        <v>50-59</v>
      </c>
    </row>
    <row r="71" spans="1:9" hidden="1" x14ac:dyDescent="0.3">
      <c r="A71" t="s">
        <v>1017</v>
      </c>
      <c r="B71" t="s">
        <v>587</v>
      </c>
      <c r="C71" t="s">
        <v>588</v>
      </c>
      <c r="D71" t="str">
        <f t="shared" si="4"/>
        <v>Petrino Buzatu</v>
      </c>
      <c r="F71">
        <v>1965</v>
      </c>
      <c r="G71" s="6">
        <f t="shared" si="3"/>
        <v>59</v>
      </c>
      <c r="H71" t="s">
        <v>16</v>
      </c>
      <c r="I71" t="str">
        <f t="shared" si="5"/>
        <v>50-59</v>
      </c>
    </row>
    <row r="72" spans="1:9" hidden="1" x14ac:dyDescent="0.3">
      <c r="A72" t="s">
        <v>1118</v>
      </c>
      <c r="B72" t="s">
        <v>589</v>
      </c>
      <c r="C72" t="s">
        <v>95</v>
      </c>
      <c r="D72" t="str">
        <f t="shared" si="4"/>
        <v>Alexandre Cabana</v>
      </c>
      <c r="F72">
        <v>1973</v>
      </c>
      <c r="G72" s="6">
        <f t="shared" si="3"/>
        <v>51</v>
      </c>
      <c r="H72" t="s">
        <v>16</v>
      </c>
      <c r="I72" t="str">
        <f t="shared" si="5"/>
        <v>50-59</v>
      </c>
    </row>
    <row r="73" spans="1:9" hidden="1" x14ac:dyDescent="0.3">
      <c r="A73" t="s">
        <v>1176</v>
      </c>
      <c r="B73" t="s">
        <v>590</v>
      </c>
      <c r="C73" t="s">
        <v>48</v>
      </c>
      <c r="D73" t="str">
        <f t="shared" si="4"/>
        <v>Alex Cadar</v>
      </c>
      <c r="F73">
        <v>1976</v>
      </c>
      <c r="G73" s="6">
        <f t="shared" si="3"/>
        <v>48</v>
      </c>
      <c r="H73" t="s">
        <v>16</v>
      </c>
      <c r="I73" t="str">
        <f t="shared" si="5"/>
        <v>40-49</v>
      </c>
    </row>
    <row r="74" spans="1:9" hidden="1" x14ac:dyDescent="0.3">
      <c r="A74" t="s">
        <v>46</v>
      </c>
      <c r="B74" t="s">
        <v>47</v>
      </c>
      <c r="C74" t="s">
        <v>48</v>
      </c>
      <c r="D74" t="str">
        <f t="shared" si="4"/>
        <v>Alex Campbell</v>
      </c>
      <c r="F74">
        <v>1971</v>
      </c>
      <c r="G74" s="6">
        <f t="shared" si="3"/>
        <v>53</v>
      </c>
      <c r="H74" t="s">
        <v>16</v>
      </c>
      <c r="I74" t="str">
        <f t="shared" si="5"/>
        <v>50-59</v>
      </c>
    </row>
    <row r="75" spans="1:9" hidden="1" x14ac:dyDescent="0.3">
      <c r="A75" t="s">
        <v>997</v>
      </c>
      <c r="B75" t="s">
        <v>47</v>
      </c>
      <c r="C75" t="s">
        <v>30</v>
      </c>
      <c r="D75" t="str">
        <f t="shared" si="4"/>
        <v>David Campbell</v>
      </c>
      <c r="F75">
        <v>1963</v>
      </c>
      <c r="G75" s="6">
        <f t="shared" si="3"/>
        <v>61</v>
      </c>
      <c r="H75" t="s">
        <v>16</v>
      </c>
      <c r="I75" t="str">
        <f t="shared" si="5"/>
        <v>60-69</v>
      </c>
    </row>
    <row r="76" spans="1:9" hidden="1" x14ac:dyDescent="0.3">
      <c r="A76" t="s">
        <v>1254</v>
      </c>
      <c r="B76" t="s">
        <v>291</v>
      </c>
      <c r="C76" t="s">
        <v>290</v>
      </c>
      <c r="D76" t="str">
        <f t="shared" si="4"/>
        <v>julien camus</v>
      </c>
      <c r="F76">
        <v>1981</v>
      </c>
      <c r="G76" s="6">
        <f t="shared" si="3"/>
        <v>43</v>
      </c>
      <c r="H76" t="s">
        <v>16</v>
      </c>
      <c r="I76" t="str">
        <f t="shared" si="5"/>
        <v>40-49</v>
      </c>
    </row>
    <row r="77" spans="1:9" hidden="1" x14ac:dyDescent="0.3">
      <c r="A77" t="s">
        <v>1078</v>
      </c>
      <c r="B77" t="s">
        <v>591</v>
      </c>
      <c r="C77" t="s">
        <v>592</v>
      </c>
      <c r="D77" t="str">
        <f t="shared" si="4"/>
        <v>Israel Cando</v>
      </c>
      <c r="F77">
        <v>1970</v>
      </c>
      <c r="G77" s="6">
        <f t="shared" si="3"/>
        <v>54</v>
      </c>
      <c r="H77" t="s">
        <v>16</v>
      </c>
      <c r="I77" t="str">
        <f t="shared" si="5"/>
        <v>50-59</v>
      </c>
    </row>
    <row r="78" spans="1:9" hidden="1" x14ac:dyDescent="0.3">
      <c r="A78" t="s">
        <v>1206</v>
      </c>
      <c r="B78" t="s">
        <v>293</v>
      </c>
      <c r="C78" t="s">
        <v>292</v>
      </c>
      <c r="D78" t="str">
        <f t="shared" si="4"/>
        <v>Pascal Cantin</v>
      </c>
      <c r="F78">
        <v>1978</v>
      </c>
      <c r="G78" s="6">
        <f t="shared" si="3"/>
        <v>46</v>
      </c>
      <c r="H78" t="s">
        <v>16</v>
      </c>
      <c r="I78" t="str">
        <f t="shared" si="5"/>
        <v>40-49</v>
      </c>
    </row>
    <row r="79" spans="1:9" hidden="1" x14ac:dyDescent="0.3">
      <c r="A79" t="s">
        <v>1177</v>
      </c>
      <c r="B79" t="s">
        <v>854</v>
      </c>
      <c r="C79" t="s">
        <v>294</v>
      </c>
      <c r="D79" t="str">
        <f t="shared" si="4"/>
        <v>Nicolas Card</v>
      </c>
      <c r="F79">
        <v>1976</v>
      </c>
      <c r="G79" s="6">
        <f t="shared" si="3"/>
        <v>48</v>
      </c>
      <c r="H79" t="s">
        <v>16</v>
      </c>
      <c r="I79" t="str">
        <f t="shared" si="5"/>
        <v>40-49</v>
      </c>
    </row>
    <row r="80" spans="1:9" hidden="1" x14ac:dyDescent="0.3">
      <c r="A80" t="s">
        <v>942</v>
      </c>
      <c r="B80" t="s">
        <v>593</v>
      </c>
      <c r="C80" t="s">
        <v>594</v>
      </c>
      <c r="D80" t="str">
        <f t="shared" si="4"/>
        <v>Jacques Cardyn</v>
      </c>
      <c r="F80">
        <v>1956</v>
      </c>
      <c r="G80" s="6">
        <f t="shared" si="3"/>
        <v>68</v>
      </c>
      <c r="H80" t="s">
        <v>16</v>
      </c>
      <c r="I80" t="str">
        <f t="shared" si="5"/>
        <v>60-69</v>
      </c>
    </row>
    <row r="81" spans="1:9" hidden="1" x14ac:dyDescent="0.3">
      <c r="A81" t="s">
        <v>191</v>
      </c>
      <c r="B81" t="s">
        <v>192</v>
      </c>
      <c r="C81" t="s">
        <v>193</v>
      </c>
      <c r="D81" t="str">
        <f t="shared" si="4"/>
        <v>Diane Caron</v>
      </c>
      <c r="F81">
        <v>1960</v>
      </c>
      <c r="G81" s="6">
        <f t="shared" si="3"/>
        <v>64</v>
      </c>
      <c r="H81" t="s">
        <v>257</v>
      </c>
      <c r="I81" t="str">
        <f t="shared" si="5"/>
        <v>60-69</v>
      </c>
    </row>
    <row r="82" spans="1:9" hidden="1" x14ac:dyDescent="0.3">
      <c r="A82" t="s">
        <v>65</v>
      </c>
      <c r="B82" t="s">
        <v>66</v>
      </c>
      <c r="C82" t="s">
        <v>67</v>
      </c>
      <c r="D82" t="str">
        <f t="shared" si="4"/>
        <v>Rodney Carter</v>
      </c>
      <c r="F82">
        <v>1979</v>
      </c>
      <c r="G82" s="6">
        <f t="shared" si="3"/>
        <v>45</v>
      </c>
      <c r="H82" t="s">
        <v>16</v>
      </c>
      <c r="I82" t="str">
        <f t="shared" si="5"/>
        <v>40-49</v>
      </c>
    </row>
    <row r="83" spans="1:9" hidden="1" x14ac:dyDescent="0.3">
      <c r="A83" t="s">
        <v>1032</v>
      </c>
      <c r="B83" t="s">
        <v>507</v>
      </c>
      <c r="C83" t="s">
        <v>433</v>
      </c>
      <c r="D83" t="str">
        <f t="shared" si="4"/>
        <v>Neil Casey</v>
      </c>
      <c r="F83">
        <v>1966</v>
      </c>
      <c r="G83" s="6">
        <f t="shared" si="3"/>
        <v>58</v>
      </c>
      <c r="H83" t="s">
        <v>16</v>
      </c>
      <c r="I83" t="str">
        <f t="shared" si="5"/>
        <v>50-59</v>
      </c>
    </row>
    <row r="84" spans="1:9" hidden="1" x14ac:dyDescent="0.3">
      <c r="A84" t="s">
        <v>1107</v>
      </c>
      <c r="B84" t="s">
        <v>832</v>
      </c>
      <c r="C84" t="s">
        <v>59</v>
      </c>
      <c r="D84" t="str">
        <f t="shared" si="4"/>
        <v>Todd Caslick</v>
      </c>
      <c r="F84">
        <v>1972</v>
      </c>
      <c r="G84" s="6">
        <f t="shared" si="3"/>
        <v>52</v>
      </c>
      <c r="H84" t="s">
        <v>16</v>
      </c>
      <c r="I84" t="str">
        <f t="shared" si="5"/>
        <v>50-59</v>
      </c>
    </row>
    <row r="85" spans="1:9" hidden="1" x14ac:dyDescent="0.3">
      <c r="A85" t="s">
        <v>1089</v>
      </c>
      <c r="B85" t="s">
        <v>522</v>
      </c>
      <c r="C85" t="s">
        <v>424</v>
      </c>
      <c r="D85" t="str">
        <f t="shared" si="4"/>
        <v>Samuel Castelli</v>
      </c>
      <c r="F85">
        <v>1971</v>
      </c>
      <c r="G85" s="6">
        <f t="shared" si="3"/>
        <v>53</v>
      </c>
      <c r="H85" t="s">
        <v>16</v>
      </c>
      <c r="I85" t="str">
        <f t="shared" si="5"/>
        <v>50-59</v>
      </c>
    </row>
    <row r="86" spans="1:9" hidden="1" x14ac:dyDescent="0.3">
      <c r="A86" t="s">
        <v>1207</v>
      </c>
      <c r="B86" t="s">
        <v>545</v>
      </c>
      <c r="C86" t="s">
        <v>448</v>
      </c>
      <c r="D86" t="str">
        <f t="shared" si="4"/>
        <v>Luc Castonguay</v>
      </c>
      <c r="F86">
        <v>1978</v>
      </c>
      <c r="G86" s="6">
        <f t="shared" si="3"/>
        <v>46</v>
      </c>
      <c r="H86" t="s">
        <v>16</v>
      </c>
      <c r="I86" t="str">
        <f t="shared" si="5"/>
        <v>40-49</v>
      </c>
    </row>
    <row r="87" spans="1:9" hidden="1" x14ac:dyDescent="0.3">
      <c r="A87" t="s">
        <v>1225</v>
      </c>
      <c r="B87" t="s">
        <v>557</v>
      </c>
      <c r="C87" t="s">
        <v>312</v>
      </c>
      <c r="D87" t="str">
        <f t="shared" si="4"/>
        <v>Daniel Caulfield</v>
      </c>
      <c r="F87">
        <v>1979</v>
      </c>
      <c r="G87" s="6">
        <f t="shared" si="3"/>
        <v>45</v>
      </c>
      <c r="H87" t="s">
        <v>16</v>
      </c>
      <c r="I87" t="str">
        <f t="shared" si="5"/>
        <v>40-49</v>
      </c>
    </row>
    <row r="88" spans="1:9" hidden="1" x14ac:dyDescent="0.3">
      <c r="A88" t="s">
        <v>1090</v>
      </c>
      <c r="B88" t="s">
        <v>295</v>
      </c>
      <c r="C88" t="s">
        <v>294</v>
      </c>
      <c r="D88" t="str">
        <f t="shared" si="4"/>
        <v>Nicolas Cermakian</v>
      </c>
      <c r="F88">
        <v>1971</v>
      </c>
      <c r="G88" s="6">
        <f t="shared" si="3"/>
        <v>53</v>
      </c>
      <c r="H88" t="s">
        <v>16</v>
      </c>
      <c r="I88" t="str">
        <f t="shared" si="5"/>
        <v>50-59</v>
      </c>
    </row>
    <row r="89" spans="1:9" hidden="1" x14ac:dyDescent="0.3">
      <c r="A89" t="s">
        <v>734</v>
      </c>
      <c r="B89" t="s">
        <v>223</v>
      </c>
      <c r="C89" t="s">
        <v>224</v>
      </c>
      <c r="D89" t="str">
        <f t="shared" si="4"/>
        <v>Martine Charbonneau</v>
      </c>
      <c r="F89">
        <v>1978</v>
      </c>
      <c r="G89" s="6">
        <f t="shared" si="3"/>
        <v>46</v>
      </c>
      <c r="H89" t="s">
        <v>257</v>
      </c>
      <c r="I89" t="str">
        <f t="shared" si="5"/>
        <v>40-49</v>
      </c>
    </row>
    <row r="90" spans="1:9" hidden="1" x14ac:dyDescent="0.3">
      <c r="A90" t="s">
        <v>1226</v>
      </c>
      <c r="B90" t="s">
        <v>875</v>
      </c>
      <c r="C90" t="s">
        <v>515</v>
      </c>
      <c r="D90" t="str">
        <f t="shared" si="4"/>
        <v>Patrice Chartrand</v>
      </c>
      <c r="F90">
        <v>1979</v>
      </c>
      <c r="G90" s="6">
        <f t="shared" si="3"/>
        <v>45</v>
      </c>
      <c r="H90" t="s">
        <v>16</v>
      </c>
      <c r="I90" t="str">
        <f t="shared" si="5"/>
        <v>40-49</v>
      </c>
    </row>
    <row r="91" spans="1:9" hidden="1" x14ac:dyDescent="0.3">
      <c r="A91" t="s">
        <v>1208</v>
      </c>
      <c r="B91" t="s">
        <v>539</v>
      </c>
      <c r="C91" t="s">
        <v>595</v>
      </c>
      <c r="D91" t="str">
        <f t="shared" si="4"/>
        <v>Si Chen</v>
      </c>
      <c r="F91">
        <v>1978</v>
      </c>
      <c r="G91" s="6">
        <f t="shared" si="3"/>
        <v>46</v>
      </c>
      <c r="H91" t="s">
        <v>257</v>
      </c>
      <c r="I91" t="str">
        <f t="shared" si="5"/>
        <v>40-49</v>
      </c>
    </row>
    <row r="92" spans="1:9" hidden="1" x14ac:dyDescent="0.3">
      <c r="A92" t="s">
        <v>943</v>
      </c>
      <c r="B92" t="s">
        <v>296</v>
      </c>
      <c r="C92" t="s">
        <v>248</v>
      </c>
      <c r="D92" t="str">
        <f t="shared" si="4"/>
        <v>Joseph Cheng</v>
      </c>
      <c r="F92">
        <v>1956</v>
      </c>
      <c r="G92" s="6">
        <f t="shared" si="3"/>
        <v>68</v>
      </c>
      <c r="H92" t="s">
        <v>16</v>
      </c>
      <c r="I92" t="str">
        <f t="shared" si="5"/>
        <v>60-69</v>
      </c>
    </row>
    <row r="93" spans="1:9" hidden="1" x14ac:dyDescent="0.3">
      <c r="A93" t="s">
        <v>1271</v>
      </c>
      <c r="B93" t="s">
        <v>897</v>
      </c>
      <c r="C93" t="s">
        <v>119</v>
      </c>
      <c r="D93" t="str">
        <f t="shared" si="4"/>
        <v>Eric Cheung</v>
      </c>
      <c r="F93">
        <v>1982</v>
      </c>
      <c r="G93" s="6">
        <f t="shared" si="3"/>
        <v>42</v>
      </c>
      <c r="H93" t="s">
        <v>16</v>
      </c>
      <c r="I93" t="str">
        <f t="shared" si="5"/>
        <v>40-49</v>
      </c>
    </row>
    <row r="94" spans="1:9" hidden="1" x14ac:dyDescent="0.3">
      <c r="A94" t="s">
        <v>1033</v>
      </c>
      <c r="B94" t="s">
        <v>596</v>
      </c>
      <c r="C94" t="s">
        <v>597</v>
      </c>
      <c r="D94" t="str">
        <f t="shared" si="4"/>
        <v>Tyrone Chin</v>
      </c>
      <c r="F94">
        <v>1966</v>
      </c>
      <c r="G94" s="6">
        <f t="shared" si="3"/>
        <v>58</v>
      </c>
      <c r="H94" t="s">
        <v>16</v>
      </c>
      <c r="I94" t="str">
        <f t="shared" si="5"/>
        <v>50-59</v>
      </c>
    </row>
    <row r="95" spans="1:9" hidden="1" x14ac:dyDescent="0.3">
      <c r="A95" t="s">
        <v>984</v>
      </c>
      <c r="B95" t="s">
        <v>598</v>
      </c>
      <c r="C95" t="s">
        <v>599</v>
      </c>
      <c r="D95" t="str">
        <f t="shared" si="4"/>
        <v>Isma Chiu</v>
      </c>
      <c r="F95">
        <v>1962</v>
      </c>
      <c r="G95" s="6">
        <f t="shared" si="3"/>
        <v>62</v>
      </c>
      <c r="H95" t="s">
        <v>257</v>
      </c>
      <c r="I95" t="str">
        <f t="shared" si="5"/>
        <v>60-69</v>
      </c>
    </row>
    <row r="96" spans="1:9" hidden="1" x14ac:dyDescent="0.3">
      <c r="A96" t="s">
        <v>735</v>
      </c>
      <c r="B96" t="s">
        <v>138</v>
      </c>
      <c r="C96" t="s">
        <v>139</v>
      </c>
      <c r="D96" t="str">
        <f t="shared" si="4"/>
        <v>Eugene Choi</v>
      </c>
      <c r="F96">
        <v>1967</v>
      </c>
      <c r="G96" s="6">
        <f t="shared" si="3"/>
        <v>57</v>
      </c>
      <c r="H96" t="s">
        <v>16</v>
      </c>
      <c r="I96" t="str">
        <f t="shared" si="5"/>
        <v>50-59</v>
      </c>
    </row>
    <row r="97" spans="1:9" hidden="1" x14ac:dyDescent="0.3">
      <c r="A97" t="s">
        <v>998</v>
      </c>
      <c r="B97" t="s">
        <v>600</v>
      </c>
      <c r="C97" t="s">
        <v>601</v>
      </c>
      <c r="D97" t="str">
        <f t="shared" si="4"/>
        <v>Jean-Marc Chouinard</v>
      </c>
      <c r="F97">
        <v>1963</v>
      </c>
      <c r="G97" s="6">
        <f t="shared" si="3"/>
        <v>61</v>
      </c>
      <c r="H97" t="s">
        <v>16</v>
      </c>
      <c r="I97" t="str">
        <f t="shared" si="5"/>
        <v>60-69</v>
      </c>
    </row>
    <row r="98" spans="1:9" hidden="1" x14ac:dyDescent="0.3">
      <c r="A98" t="s">
        <v>1159</v>
      </c>
      <c r="B98" t="s">
        <v>297</v>
      </c>
      <c r="C98" t="s">
        <v>50</v>
      </c>
      <c r="D98" t="str">
        <f t="shared" si="4"/>
        <v>Gary Choy</v>
      </c>
      <c r="F98">
        <v>1975</v>
      </c>
      <c r="G98" s="6">
        <f t="shared" si="3"/>
        <v>49</v>
      </c>
      <c r="H98" t="s">
        <v>16</v>
      </c>
      <c r="I98" t="str">
        <f t="shared" si="5"/>
        <v>40-49</v>
      </c>
    </row>
    <row r="99" spans="1:9" hidden="1" x14ac:dyDescent="0.3">
      <c r="A99" t="s">
        <v>920</v>
      </c>
      <c r="B99" t="s">
        <v>299</v>
      </c>
      <c r="C99" t="s">
        <v>298</v>
      </c>
      <c r="D99" t="str">
        <f t="shared" si="4"/>
        <v>Carol Christie</v>
      </c>
      <c r="F99">
        <v>1951</v>
      </c>
      <c r="G99" s="6">
        <f t="shared" si="3"/>
        <v>73</v>
      </c>
      <c r="H99" t="s">
        <v>257</v>
      </c>
      <c r="I99" t="str">
        <f t="shared" si="5"/>
        <v>70+</v>
      </c>
    </row>
    <row r="100" spans="1:9" hidden="1" x14ac:dyDescent="0.3">
      <c r="A100" t="s">
        <v>736</v>
      </c>
      <c r="B100" t="s">
        <v>101</v>
      </c>
      <c r="C100" t="s">
        <v>102</v>
      </c>
      <c r="D100" t="str">
        <f t="shared" si="4"/>
        <v>George Clark</v>
      </c>
      <c r="F100">
        <v>1932</v>
      </c>
      <c r="G100" s="6">
        <f t="shared" si="3"/>
        <v>92</v>
      </c>
      <c r="H100" t="s">
        <v>16</v>
      </c>
      <c r="I100" t="str">
        <f t="shared" si="5"/>
        <v>70+</v>
      </c>
    </row>
    <row r="101" spans="1:9" hidden="1" x14ac:dyDescent="0.3">
      <c r="A101" t="s">
        <v>1272</v>
      </c>
      <c r="B101" t="s">
        <v>898</v>
      </c>
      <c r="C101" t="s">
        <v>87</v>
      </c>
      <c r="D101" t="str">
        <f t="shared" si="4"/>
        <v>Matt Clarke</v>
      </c>
      <c r="F101">
        <v>1982</v>
      </c>
      <c r="G101" s="6">
        <f t="shared" si="3"/>
        <v>42</v>
      </c>
      <c r="H101" t="s">
        <v>16</v>
      </c>
      <c r="I101" t="str">
        <f t="shared" si="5"/>
        <v>40-49</v>
      </c>
    </row>
    <row r="102" spans="1:9" hidden="1" x14ac:dyDescent="0.3">
      <c r="A102" t="s">
        <v>951</v>
      </c>
      <c r="B102" t="s">
        <v>489</v>
      </c>
      <c r="C102" t="s">
        <v>197</v>
      </c>
      <c r="D102" t="str">
        <f t="shared" si="4"/>
        <v>Sylvie Clement</v>
      </c>
      <c r="F102">
        <v>1957</v>
      </c>
      <c r="G102" s="6">
        <f t="shared" si="3"/>
        <v>67</v>
      </c>
      <c r="H102" t="s">
        <v>257</v>
      </c>
      <c r="I102" t="str">
        <f t="shared" si="5"/>
        <v>60-69</v>
      </c>
    </row>
    <row r="103" spans="1:9" hidden="1" x14ac:dyDescent="0.3">
      <c r="A103" t="s">
        <v>1041</v>
      </c>
      <c r="B103" t="s">
        <v>301</v>
      </c>
      <c r="C103" t="s">
        <v>300</v>
      </c>
      <c r="D103" t="str">
        <f t="shared" si="4"/>
        <v>Luchino Cohen</v>
      </c>
      <c r="F103">
        <v>1967</v>
      </c>
      <c r="G103" s="6">
        <f t="shared" si="3"/>
        <v>57</v>
      </c>
      <c r="H103" t="s">
        <v>16</v>
      </c>
      <c r="I103" t="str">
        <f t="shared" si="5"/>
        <v>50-59</v>
      </c>
    </row>
    <row r="104" spans="1:9" hidden="1" x14ac:dyDescent="0.3">
      <c r="A104" t="s">
        <v>1227</v>
      </c>
      <c r="B104" t="s">
        <v>555</v>
      </c>
      <c r="C104" t="s">
        <v>554</v>
      </c>
      <c r="D104" t="str">
        <f t="shared" si="4"/>
        <v>Geoff Cole</v>
      </c>
      <c r="F104">
        <v>1979</v>
      </c>
      <c r="G104" s="6">
        <f t="shared" si="3"/>
        <v>45</v>
      </c>
      <c r="H104" t="s">
        <v>16</v>
      </c>
      <c r="I104" t="str">
        <f t="shared" si="5"/>
        <v>40-49</v>
      </c>
    </row>
    <row r="105" spans="1:9" hidden="1" x14ac:dyDescent="0.3">
      <c r="A105" t="s">
        <v>1273</v>
      </c>
      <c r="B105" t="s">
        <v>899</v>
      </c>
      <c r="C105" t="s">
        <v>30</v>
      </c>
      <c r="D105" t="str">
        <f t="shared" si="4"/>
        <v>David Collins</v>
      </c>
      <c r="F105">
        <v>1982</v>
      </c>
      <c r="G105" s="6">
        <f t="shared" si="3"/>
        <v>42</v>
      </c>
      <c r="H105" t="s">
        <v>16</v>
      </c>
      <c r="I105" t="str">
        <f t="shared" si="5"/>
        <v>40-49</v>
      </c>
    </row>
    <row r="106" spans="1:9" hidden="1" x14ac:dyDescent="0.3">
      <c r="A106" t="s">
        <v>1091</v>
      </c>
      <c r="B106" t="s">
        <v>302</v>
      </c>
      <c r="C106" t="s">
        <v>208</v>
      </c>
      <c r="D106" t="str">
        <f t="shared" si="4"/>
        <v>Nathalie Comeau</v>
      </c>
      <c r="F106">
        <v>1971</v>
      </c>
      <c r="G106" s="6">
        <f t="shared" si="3"/>
        <v>53</v>
      </c>
      <c r="H106" t="s">
        <v>257</v>
      </c>
      <c r="I106" t="str">
        <f t="shared" si="5"/>
        <v>50-59</v>
      </c>
    </row>
    <row r="107" spans="1:9" hidden="1" x14ac:dyDescent="0.3">
      <c r="A107" t="s">
        <v>931</v>
      </c>
      <c r="B107" t="s">
        <v>304</v>
      </c>
      <c r="C107" t="s">
        <v>303</v>
      </c>
      <c r="D107" t="str">
        <f t="shared" si="4"/>
        <v>Eugen Constantin</v>
      </c>
      <c r="F107">
        <v>1954</v>
      </c>
      <c r="G107" s="6">
        <f t="shared" si="3"/>
        <v>70</v>
      </c>
      <c r="H107" t="s">
        <v>16</v>
      </c>
      <c r="I107" t="str">
        <f t="shared" si="5"/>
        <v>70+</v>
      </c>
    </row>
    <row r="108" spans="1:9" hidden="1" x14ac:dyDescent="0.3">
      <c r="A108" t="s">
        <v>1136</v>
      </c>
      <c r="B108" t="s">
        <v>306</v>
      </c>
      <c r="C108" t="s">
        <v>305</v>
      </c>
      <c r="D108" t="str">
        <f t="shared" si="4"/>
        <v>Phil Contardo</v>
      </c>
      <c r="F108">
        <v>1974</v>
      </c>
      <c r="G108" s="6">
        <f t="shared" si="3"/>
        <v>50</v>
      </c>
      <c r="H108" t="s">
        <v>16</v>
      </c>
      <c r="I108" t="str">
        <f t="shared" si="5"/>
        <v>50-59</v>
      </c>
    </row>
    <row r="109" spans="1:9" hidden="1" x14ac:dyDescent="0.3">
      <c r="A109" t="s">
        <v>1056</v>
      </c>
      <c r="B109" t="s">
        <v>602</v>
      </c>
      <c r="C109" t="s">
        <v>603</v>
      </c>
      <c r="D109" t="str">
        <f t="shared" si="4"/>
        <v>Matthew Copeland</v>
      </c>
      <c r="F109">
        <v>1968</v>
      </c>
      <c r="G109" s="6">
        <f t="shared" si="3"/>
        <v>56</v>
      </c>
      <c r="H109" t="s">
        <v>16</v>
      </c>
      <c r="I109" t="str">
        <f t="shared" si="5"/>
        <v>50-59</v>
      </c>
    </row>
    <row r="110" spans="1:9" hidden="1" x14ac:dyDescent="0.3">
      <c r="A110" t="s">
        <v>1066</v>
      </c>
      <c r="B110" t="s">
        <v>817</v>
      </c>
      <c r="C110" t="s">
        <v>818</v>
      </c>
      <c r="D110" t="str">
        <f t="shared" si="4"/>
        <v>Laurent Couderc</v>
      </c>
      <c r="F110">
        <v>1969</v>
      </c>
      <c r="G110" s="6">
        <f t="shared" si="3"/>
        <v>55</v>
      </c>
      <c r="H110" t="s">
        <v>16</v>
      </c>
      <c r="I110" t="str">
        <f t="shared" si="5"/>
        <v>50-59</v>
      </c>
    </row>
    <row r="111" spans="1:9" hidden="1" x14ac:dyDescent="0.3">
      <c r="A111" t="s">
        <v>1108</v>
      </c>
      <c r="B111" t="s">
        <v>308</v>
      </c>
      <c r="C111" t="s">
        <v>307</v>
      </c>
      <c r="D111" t="str">
        <f t="shared" si="4"/>
        <v>Marcia Coulic-Salahub</v>
      </c>
      <c r="F111">
        <v>1972</v>
      </c>
      <c r="G111" s="6">
        <f t="shared" si="3"/>
        <v>52</v>
      </c>
      <c r="H111" t="s">
        <v>257</v>
      </c>
      <c r="I111" t="str">
        <f t="shared" si="5"/>
        <v>50-59</v>
      </c>
    </row>
    <row r="112" spans="1:9" hidden="1" x14ac:dyDescent="0.3">
      <c r="A112" t="s">
        <v>977</v>
      </c>
      <c r="B112" t="s">
        <v>604</v>
      </c>
      <c r="C112" t="s">
        <v>312</v>
      </c>
      <c r="D112" t="str">
        <f t="shared" si="4"/>
        <v>Daniel Coulombe</v>
      </c>
      <c r="F112">
        <v>1961</v>
      </c>
      <c r="G112" s="6">
        <f t="shared" si="3"/>
        <v>63</v>
      </c>
      <c r="H112" t="s">
        <v>16</v>
      </c>
      <c r="I112" t="str">
        <f t="shared" si="5"/>
        <v>60-69</v>
      </c>
    </row>
    <row r="113" spans="1:9" hidden="1" x14ac:dyDescent="0.3">
      <c r="A113" t="s">
        <v>204</v>
      </c>
      <c r="B113" t="s">
        <v>205</v>
      </c>
      <c r="C113" t="s">
        <v>206</v>
      </c>
      <c r="D113" t="str">
        <f t="shared" si="4"/>
        <v>Sandra Couture</v>
      </c>
      <c r="F113">
        <v>1972</v>
      </c>
      <c r="G113" s="6">
        <f t="shared" si="3"/>
        <v>52</v>
      </c>
      <c r="H113" t="s">
        <v>257</v>
      </c>
      <c r="I113" t="str">
        <f t="shared" si="5"/>
        <v>50-59</v>
      </c>
    </row>
    <row r="114" spans="1:9" hidden="1" x14ac:dyDescent="0.3">
      <c r="A114" t="s">
        <v>1109</v>
      </c>
      <c r="B114" t="s">
        <v>605</v>
      </c>
      <c r="C114" t="s">
        <v>553</v>
      </c>
      <c r="D114" t="str">
        <f t="shared" si="4"/>
        <v>Christina Creusot</v>
      </c>
      <c r="F114">
        <v>1972</v>
      </c>
      <c r="G114" s="6">
        <f t="shared" si="3"/>
        <v>52</v>
      </c>
      <c r="H114" t="s">
        <v>257</v>
      </c>
      <c r="I114" t="str">
        <f t="shared" si="5"/>
        <v>50-59</v>
      </c>
    </row>
    <row r="115" spans="1:9" hidden="1" x14ac:dyDescent="0.3">
      <c r="A115" t="s">
        <v>1228</v>
      </c>
      <c r="B115" t="s">
        <v>606</v>
      </c>
      <c r="C115" t="s">
        <v>126</v>
      </c>
      <c r="D115" t="str">
        <f t="shared" si="4"/>
        <v>Scott Cromie</v>
      </c>
      <c r="F115">
        <v>1979</v>
      </c>
      <c r="G115" s="6">
        <f t="shared" si="3"/>
        <v>45</v>
      </c>
      <c r="H115" t="s">
        <v>16</v>
      </c>
      <c r="I115" t="str">
        <f t="shared" si="5"/>
        <v>40-49</v>
      </c>
    </row>
    <row r="116" spans="1:9" hidden="1" x14ac:dyDescent="0.3">
      <c r="A116" t="s">
        <v>985</v>
      </c>
      <c r="B116" t="s">
        <v>607</v>
      </c>
      <c r="C116" t="s">
        <v>55</v>
      </c>
      <c r="D116" t="str">
        <f t="shared" si="4"/>
        <v>Andrew Crozier</v>
      </c>
      <c r="F116">
        <v>1962</v>
      </c>
      <c r="G116" s="6">
        <f t="shared" si="3"/>
        <v>62</v>
      </c>
      <c r="H116" t="s">
        <v>16</v>
      </c>
      <c r="I116" t="str">
        <f t="shared" si="5"/>
        <v>60-69</v>
      </c>
    </row>
    <row r="117" spans="1:9" hidden="1" x14ac:dyDescent="0.3">
      <c r="A117" t="s">
        <v>162</v>
      </c>
      <c r="B117" t="s">
        <v>163</v>
      </c>
      <c r="C117" t="s">
        <v>30</v>
      </c>
      <c r="D117" t="str">
        <f t="shared" si="4"/>
        <v>David Cymbaluk</v>
      </c>
      <c r="F117">
        <v>1967</v>
      </c>
      <c r="G117" s="6">
        <f t="shared" si="3"/>
        <v>57</v>
      </c>
      <c r="H117" t="s">
        <v>16</v>
      </c>
      <c r="I117" t="str">
        <f t="shared" si="5"/>
        <v>50-59</v>
      </c>
    </row>
    <row r="118" spans="1:9" hidden="1" x14ac:dyDescent="0.3">
      <c r="A118" t="s">
        <v>1092</v>
      </c>
      <c r="B118" t="s">
        <v>608</v>
      </c>
      <c r="C118" t="s">
        <v>543</v>
      </c>
      <c r="D118" t="str">
        <f t="shared" si="4"/>
        <v>Carl Dagenais</v>
      </c>
      <c r="F118">
        <v>1971</v>
      </c>
      <c r="G118" s="6">
        <f t="shared" si="3"/>
        <v>53</v>
      </c>
      <c r="H118" t="s">
        <v>16</v>
      </c>
      <c r="I118" t="str">
        <f t="shared" si="5"/>
        <v>50-59</v>
      </c>
    </row>
    <row r="119" spans="1:9" hidden="1" x14ac:dyDescent="0.3">
      <c r="A119" t="s">
        <v>1178</v>
      </c>
      <c r="B119" t="s">
        <v>547</v>
      </c>
      <c r="C119" t="s">
        <v>546</v>
      </c>
      <c r="D119" t="str">
        <f t="shared" si="4"/>
        <v>Michel Dagenais-P√©russe</v>
      </c>
      <c r="F119">
        <v>1976</v>
      </c>
      <c r="G119" s="6">
        <f t="shared" si="3"/>
        <v>48</v>
      </c>
      <c r="H119" t="s">
        <v>16</v>
      </c>
      <c r="I119" t="str">
        <f t="shared" si="5"/>
        <v>40-49</v>
      </c>
    </row>
    <row r="120" spans="1:9" hidden="1" x14ac:dyDescent="0.3">
      <c r="A120" t="s">
        <v>1179</v>
      </c>
      <c r="B120" t="s">
        <v>609</v>
      </c>
      <c r="C120" t="s">
        <v>309</v>
      </c>
      <c r="D120" t="str">
        <f t="shared" si="4"/>
        <v>Nadia Daher</v>
      </c>
      <c r="F120">
        <v>1976</v>
      </c>
      <c r="G120" s="6">
        <f t="shared" si="3"/>
        <v>48</v>
      </c>
      <c r="H120" t="s">
        <v>257</v>
      </c>
      <c r="I120" t="str">
        <f t="shared" si="5"/>
        <v>40-49</v>
      </c>
    </row>
    <row r="121" spans="1:9" hidden="1" x14ac:dyDescent="0.3">
      <c r="A121" t="s">
        <v>1255</v>
      </c>
      <c r="B121" t="s">
        <v>570</v>
      </c>
      <c r="C121" t="s">
        <v>569</v>
      </c>
      <c r="D121" t="str">
        <f t="shared" si="4"/>
        <v>WEI-LUN DAI</v>
      </c>
      <c r="F121">
        <v>1981</v>
      </c>
      <c r="G121" s="6">
        <f t="shared" si="3"/>
        <v>43</v>
      </c>
      <c r="H121" t="s">
        <v>257</v>
      </c>
      <c r="I121" t="str">
        <f t="shared" si="5"/>
        <v>40-49</v>
      </c>
    </row>
    <row r="122" spans="1:9" hidden="1" x14ac:dyDescent="0.3">
      <c r="A122" t="s">
        <v>1137</v>
      </c>
      <c r="B122" t="s">
        <v>610</v>
      </c>
      <c r="C122" t="s">
        <v>310</v>
      </c>
      <c r="D122" t="str">
        <f t="shared" si="4"/>
        <v>Raphael Dall'Omo</v>
      </c>
      <c r="F122">
        <v>1974</v>
      </c>
      <c r="G122" s="6">
        <f t="shared" si="3"/>
        <v>50</v>
      </c>
      <c r="H122" t="s">
        <v>16</v>
      </c>
      <c r="I122" t="str">
        <f t="shared" si="5"/>
        <v>50-59</v>
      </c>
    </row>
    <row r="123" spans="1:9" hidden="1" x14ac:dyDescent="0.3">
      <c r="A123" t="s">
        <v>932</v>
      </c>
      <c r="B123" t="s">
        <v>312</v>
      </c>
      <c r="C123" t="s">
        <v>311</v>
      </c>
      <c r="D123" t="str">
        <f t="shared" si="4"/>
        <v>Barbara Daniel</v>
      </c>
      <c r="F123">
        <v>1954</v>
      </c>
      <c r="G123" s="6">
        <f t="shared" si="3"/>
        <v>70</v>
      </c>
      <c r="H123" t="s">
        <v>257</v>
      </c>
      <c r="I123" t="str">
        <f t="shared" si="5"/>
        <v>70+</v>
      </c>
    </row>
    <row r="124" spans="1:9" hidden="1" x14ac:dyDescent="0.3">
      <c r="A124" t="s">
        <v>923</v>
      </c>
      <c r="B124" t="s">
        <v>786</v>
      </c>
      <c r="C124" t="s">
        <v>407</v>
      </c>
      <c r="D124" t="str">
        <f t="shared" si="4"/>
        <v>Claude daviault</v>
      </c>
      <c r="F124">
        <v>1952</v>
      </c>
      <c r="G124" s="6">
        <f t="shared" si="3"/>
        <v>72</v>
      </c>
      <c r="H124" t="s">
        <v>16</v>
      </c>
      <c r="I124" t="str">
        <f t="shared" si="5"/>
        <v>70+</v>
      </c>
    </row>
    <row r="125" spans="1:9" hidden="1" x14ac:dyDescent="0.3">
      <c r="A125" t="s">
        <v>1110</v>
      </c>
      <c r="B125" t="s">
        <v>527</v>
      </c>
      <c r="C125" t="s">
        <v>526</v>
      </c>
      <c r="D125" t="str">
        <f t="shared" si="4"/>
        <v>Julien Davy</v>
      </c>
      <c r="F125">
        <v>1972</v>
      </c>
      <c r="G125" s="6">
        <f t="shared" si="3"/>
        <v>52</v>
      </c>
      <c r="H125" t="s">
        <v>16</v>
      </c>
      <c r="I125" t="str">
        <f t="shared" si="5"/>
        <v>50-59</v>
      </c>
    </row>
    <row r="126" spans="1:9" hidden="1" x14ac:dyDescent="0.3">
      <c r="A126" t="s">
        <v>1180</v>
      </c>
      <c r="B126" t="s">
        <v>1408</v>
      </c>
      <c r="C126" t="s">
        <v>313</v>
      </c>
      <c r="D126" t="str">
        <f t="shared" si="4"/>
        <v>Louis de L'sleuc</v>
      </c>
      <c r="F126">
        <v>1976</v>
      </c>
      <c r="G126" s="6">
        <f t="shared" si="3"/>
        <v>48</v>
      </c>
      <c r="H126" t="s">
        <v>16</v>
      </c>
      <c r="I126" t="str">
        <f t="shared" si="5"/>
        <v>40-49</v>
      </c>
    </row>
    <row r="127" spans="1:9" hidden="1" x14ac:dyDescent="0.3">
      <c r="A127" t="s">
        <v>1057</v>
      </c>
      <c r="B127" t="s">
        <v>814</v>
      </c>
      <c r="C127" t="s">
        <v>815</v>
      </c>
      <c r="D127" t="str">
        <f t="shared" si="4"/>
        <v>Arie de Lange</v>
      </c>
      <c r="F127">
        <v>1968</v>
      </c>
      <c r="G127" s="6">
        <f t="shared" si="3"/>
        <v>56</v>
      </c>
      <c r="H127" t="s">
        <v>16</v>
      </c>
      <c r="I127" t="str">
        <f t="shared" si="5"/>
        <v>50-59</v>
      </c>
    </row>
    <row r="128" spans="1:9" hidden="1" x14ac:dyDescent="0.3">
      <c r="A128" t="s">
        <v>737</v>
      </c>
      <c r="B128" t="s">
        <v>232</v>
      </c>
      <c r="C128" t="s">
        <v>233</v>
      </c>
      <c r="D128" t="str">
        <f t="shared" si="4"/>
        <v>Judith deHaney</v>
      </c>
      <c r="F128">
        <v>1969</v>
      </c>
      <c r="G128" s="6">
        <f t="shared" si="3"/>
        <v>55</v>
      </c>
      <c r="H128" t="s">
        <v>257</v>
      </c>
      <c r="I128" t="str">
        <f t="shared" si="5"/>
        <v>50-59</v>
      </c>
    </row>
    <row r="129" spans="1:9" hidden="1" x14ac:dyDescent="0.3">
      <c r="A129" t="s">
        <v>1209</v>
      </c>
      <c r="B129" t="s">
        <v>611</v>
      </c>
      <c r="C129" t="s">
        <v>612</v>
      </c>
      <c r="D129" t="str">
        <f t="shared" si="4"/>
        <v>sandra delpech</v>
      </c>
      <c r="F129">
        <v>1978</v>
      </c>
      <c r="G129" s="6">
        <f t="shared" si="3"/>
        <v>46</v>
      </c>
      <c r="H129" t="s">
        <v>257</v>
      </c>
      <c r="I129" t="str">
        <f t="shared" si="5"/>
        <v>40-49</v>
      </c>
    </row>
    <row r="130" spans="1:9" hidden="1" x14ac:dyDescent="0.3">
      <c r="A130" t="s">
        <v>957</v>
      </c>
      <c r="B130" t="s">
        <v>794</v>
      </c>
      <c r="C130" t="s">
        <v>795</v>
      </c>
      <c r="D130" t="str">
        <f t="shared" si="4"/>
        <v>Walt Dermott</v>
      </c>
      <c r="F130">
        <v>1958</v>
      </c>
      <c r="G130" s="6">
        <f t="shared" ref="G130:G192" si="6">+$J$1-F130</f>
        <v>66</v>
      </c>
      <c r="H130" t="s">
        <v>16</v>
      </c>
      <c r="I130" t="str">
        <f t="shared" si="5"/>
        <v>60-69</v>
      </c>
    </row>
    <row r="131" spans="1:9" hidden="1" x14ac:dyDescent="0.3">
      <c r="A131" t="s">
        <v>1210</v>
      </c>
      <c r="B131" t="s">
        <v>867</v>
      </c>
      <c r="C131" t="s">
        <v>294</v>
      </c>
      <c r="D131" t="str">
        <f t="shared" ref="D131:D193" si="7">_xlfn.CONCAT(C131," ",B131)</f>
        <v>Nicolas Desrosiers</v>
      </c>
      <c r="F131">
        <v>1978</v>
      </c>
      <c r="G131" s="6">
        <f t="shared" si="6"/>
        <v>46</v>
      </c>
      <c r="H131" t="s">
        <v>16</v>
      </c>
      <c r="I131" t="str">
        <f t="shared" ref="I131:I193" si="8">IF(ISBLANK(F131),"Blank",IF(G131&lt;40,"Not a Vet",IF(G131&lt;50,"40-49",IF(G131&lt;60,"50-59",IF(G131&lt;70,"60-69","70+")))))</f>
        <v>40-49</v>
      </c>
    </row>
    <row r="132" spans="1:9" hidden="1" x14ac:dyDescent="0.3">
      <c r="A132" t="s">
        <v>929</v>
      </c>
      <c r="B132" t="s">
        <v>315</v>
      </c>
      <c r="C132" t="s">
        <v>314</v>
      </c>
      <c r="D132" t="str">
        <f t="shared" si="7"/>
        <v>Pierre Dessaulles</v>
      </c>
      <c r="F132">
        <v>1953</v>
      </c>
      <c r="G132" s="6">
        <f t="shared" si="6"/>
        <v>71</v>
      </c>
      <c r="H132" t="s">
        <v>16</v>
      </c>
      <c r="I132" t="str">
        <f t="shared" si="8"/>
        <v>70+</v>
      </c>
    </row>
    <row r="133" spans="1:9" hidden="1" x14ac:dyDescent="0.3">
      <c r="A133" t="s">
        <v>1239</v>
      </c>
      <c r="B133" t="s">
        <v>317</v>
      </c>
      <c r="C133" t="s">
        <v>316</v>
      </c>
      <c r="D133" t="str">
        <f t="shared" si="7"/>
        <v>Angelo DiBiagio</v>
      </c>
      <c r="F133">
        <v>1980</v>
      </c>
      <c r="G133" s="6">
        <f t="shared" si="6"/>
        <v>44</v>
      </c>
      <c r="H133" t="s">
        <v>16</v>
      </c>
      <c r="I133" t="str">
        <f t="shared" si="8"/>
        <v>40-49</v>
      </c>
    </row>
    <row r="134" spans="1:9" hidden="1" x14ac:dyDescent="0.3">
      <c r="A134" t="s">
        <v>1079</v>
      </c>
      <c r="B134" t="s">
        <v>319</v>
      </c>
      <c r="C134" t="s">
        <v>318</v>
      </c>
      <c r="D134" t="str">
        <f t="shared" si="7"/>
        <v>Martin DiFruscio</v>
      </c>
      <c r="F134">
        <v>1970</v>
      </c>
      <c r="G134" s="6">
        <f t="shared" si="6"/>
        <v>54</v>
      </c>
      <c r="H134" t="s">
        <v>16</v>
      </c>
      <c r="I134" t="str">
        <f t="shared" si="8"/>
        <v>50-59</v>
      </c>
    </row>
    <row r="135" spans="1:9" hidden="1" x14ac:dyDescent="0.3">
      <c r="A135" t="s">
        <v>147</v>
      </c>
      <c r="B135" t="s">
        <v>321</v>
      </c>
      <c r="C135" t="s">
        <v>320</v>
      </c>
      <c r="D135" t="str">
        <f t="shared" si="7"/>
        <v>Denis Dion</v>
      </c>
      <c r="F135">
        <v>1960</v>
      </c>
      <c r="G135" s="6">
        <f t="shared" si="6"/>
        <v>64</v>
      </c>
      <c r="H135" t="s">
        <v>16</v>
      </c>
      <c r="I135" t="str">
        <f t="shared" si="8"/>
        <v>60-69</v>
      </c>
    </row>
    <row r="136" spans="1:9" hidden="1" x14ac:dyDescent="0.3">
      <c r="A136" t="s">
        <v>1058</v>
      </c>
      <c r="B136" t="s">
        <v>614</v>
      </c>
      <c r="C136" t="s">
        <v>437</v>
      </c>
      <c r="D136" t="str">
        <f t="shared" si="7"/>
        <v>Tim Draude</v>
      </c>
      <c r="F136">
        <v>1968</v>
      </c>
      <c r="G136" s="6">
        <f t="shared" si="6"/>
        <v>56</v>
      </c>
      <c r="H136" t="s">
        <v>16</v>
      </c>
      <c r="I136" t="str">
        <f t="shared" si="8"/>
        <v>50-59</v>
      </c>
    </row>
    <row r="137" spans="1:9" hidden="1" x14ac:dyDescent="0.3">
      <c r="A137" t="s">
        <v>1195</v>
      </c>
      <c r="B137" t="s">
        <v>860</v>
      </c>
      <c r="C137" t="s">
        <v>136</v>
      </c>
      <c r="D137" t="str">
        <f t="shared" si="7"/>
        <v>Jean Drolet</v>
      </c>
      <c r="F137">
        <v>1977</v>
      </c>
      <c r="G137" s="6">
        <f t="shared" si="6"/>
        <v>47</v>
      </c>
      <c r="H137" t="s">
        <v>16</v>
      </c>
      <c r="I137" t="str">
        <f t="shared" si="8"/>
        <v>40-49</v>
      </c>
    </row>
    <row r="138" spans="1:9" hidden="1" x14ac:dyDescent="0.3">
      <c r="A138" t="s">
        <v>1211</v>
      </c>
      <c r="B138" t="s">
        <v>323</v>
      </c>
      <c r="C138" t="s">
        <v>30</v>
      </c>
      <c r="D138" t="str">
        <f t="shared" si="7"/>
        <v>David Drysdale</v>
      </c>
      <c r="F138">
        <v>1978</v>
      </c>
      <c r="G138" s="6">
        <f t="shared" si="6"/>
        <v>46</v>
      </c>
      <c r="H138" t="s">
        <v>16</v>
      </c>
      <c r="I138" t="str">
        <f t="shared" si="8"/>
        <v>40-49</v>
      </c>
    </row>
    <row r="139" spans="1:9" x14ac:dyDescent="0.3">
      <c r="A139" t="s">
        <v>972</v>
      </c>
      <c r="B139" t="s">
        <v>615</v>
      </c>
      <c r="C139" t="s">
        <v>616</v>
      </c>
      <c r="D139" t="str">
        <f t="shared" si="7"/>
        <v>olivier dubray</v>
      </c>
      <c r="F139">
        <v>1960</v>
      </c>
      <c r="G139" s="6">
        <f t="shared" si="6"/>
        <v>64</v>
      </c>
      <c r="H139" t="s">
        <v>16</v>
      </c>
      <c r="I139" t="str">
        <f t="shared" si="8"/>
        <v>60-69</v>
      </c>
    </row>
    <row r="140" spans="1:9" hidden="1" x14ac:dyDescent="0.3">
      <c r="A140" t="s">
        <v>738</v>
      </c>
      <c r="B140" t="s">
        <v>74</v>
      </c>
      <c r="C140" t="s">
        <v>75</v>
      </c>
      <c r="D140" t="str">
        <f t="shared" si="7"/>
        <v>Simon Duchesne</v>
      </c>
      <c r="F140">
        <v>1972</v>
      </c>
      <c r="G140" s="6">
        <f t="shared" si="6"/>
        <v>52</v>
      </c>
      <c r="H140" t="s">
        <v>16</v>
      </c>
      <c r="I140" t="str">
        <f t="shared" si="8"/>
        <v>50-59</v>
      </c>
    </row>
    <row r="141" spans="1:9" hidden="1" x14ac:dyDescent="0.3">
      <c r="A141" t="s">
        <v>924</v>
      </c>
      <c r="B141" t="s">
        <v>325</v>
      </c>
      <c r="C141" t="s">
        <v>324</v>
      </c>
      <c r="D141" t="str">
        <f t="shared" si="7"/>
        <v>Marie-France Dufour</v>
      </c>
      <c r="F141">
        <v>1952</v>
      </c>
      <c r="G141" s="6">
        <f t="shared" si="6"/>
        <v>72</v>
      </c>
      <c r="H141" t="s">
        <v>257</v>
      </c>
      <c r="I141" t="str">
        <f t="shared" si="8"/>
        <v>70+</v>
      </c>
    </row>
    <row r="142" spans="1:9" hidden="1" x14ac:dyDescent="0.3">
      <c r="A142" t="s">
        <v>944</v>
      </c>
      <c r="B142" t="s">
        <v>486</v>
      </c>
      <c r="C142" t="s">
        <v>485</v>
      </c>
      <c r="D142" t="str">
        <f t="shared" si="7"/>
        <v>Fran√ßoise Duguay</v>
      </c>
      <c r="F142">
        <v>1956</v>
      </c>
      <c r="G142" s="6">
        <f t="shared" si="6"/>
        <v>68</v>
      </c>
      <c r="H142" t="s">
        <v>257</v>
      </c>
      <c r="I142" t="str">
        <f t="shared" si="8"/>
        <v>60-69</v>
      </c>
    </row>
    <row r="143" spans="1:9" hidden="1" x14ac:dyDescent="0.3">
      <c r="A143" t="s">
        <v>739</v>
      </c>
      <c r="B143" t="s">
        <v>135</v>
      </c>
      <c r="C143" t="s">
        <v>136</v>
      </c>
      <c r="D143" t="str">
        <f t="shared" si="7"/>
        <v>Jean Dupuis</v>
      </c>
      <c r="F143">
        <v>1960</v>
      </c>
      <c r="G143" s="6">
        <f t="shared" si="6"/>
        <v>64</v>
      </c>
      <c r="H143" t="s">
        <v>16</v>
      </c>
      <c r="I143" t="str">
        <f t="shared" si="8"/>
        <v>60-69</v>
      </c>
    </row>
    <row r="144" spans="1:9" hidden="1" x14ac:dyDescent="0.3">
      <c r="A144" t="s">
        <v>1080</v>
      </c>
      <c r="B144" t="s">
        <v>327</v>
      </c>
      <c r="C144" t="s">
        <v>156</v>
      </c>
      <c r="D144" t="str">
        <f t="shared" si="7"/>
        <v>Patrick Duquette</v>
      </c>
      <c r="F144">
        <v>1970</v>
      </c>
      <c r="G144" s="6">
        <f t="shared" si="6"/>
        <v>54</v>
      </c>
      <c r="H144" t="s">
        <v>16</v>
      </c>
      <c r="I144" t="str">
        <f t="shared" si="8"/>
        <v>50-59</v>
      </c>
    </row>
    <row r="145" spans="1:9" hidden="1" x14ac:dyDescent="0.3">
      <c r="A145" t="s">
        <v>999</v>
      </c>
      <c r="B145" t="s">
        <v>329</v>
      </c>
      <c r="C145" t="s">
        <v>328</v>
      </c>
      <c r="D145" t="str">
        <f t="shared" si="7"/>
        <v>ROBYN ELLIOTT</v>
      </c>
      <c r="F145">
        <v>1963</v>
      </c>
      <c r="G145" s="6">
        <f t="shared" si="6"/>
        <v>61</v>
      </c>
      <c r="H145" t="s">
        <v>257</v>
      </c>
      <c r="I145" t="str">
        <f t="shared" si="8"/>
        <v>60-69</v>
      </c>
    </row>
    <row r="146" spans="1:9" hidden="1" x14ac:dyDescent="0.3">
      <c r="A146" t="s">
        <v>1093</v>
      </c>
      <c r="B146" t="s">
        <v>617</v>
      </c>
      <c r="C146" t="s">
        <v>618</v>
      </c>
      <c r="D146" t="str">
        <f t="shared" si="7"/>
        <v>Marty Emanuel</v>
      </c>
      <c r="F146">
        <v>1971</v>
      </c>
      <c r="G146" s="6">
        <f t="shared" si="6"/>
        <v>53</v>
      </c>
      <c r="H146" t="s">
        <v>16</v>
      </c>
      <c r="I146" t="str">
        <f t="shared" si="8"/>
        <v>50-59</v>
      </c>
    </row>
    <row r="147" spans="1:9" hidden="1" x14ac:dyDescent="0.3">
      <c r="A147" t="s">
        <v>1119</v>
      </c>
      <c r="B147" t="s">
        <v>472</v>
      </c>
      <c r="C147" t="s">
        <v>473</v>
      </c>
      <c r="D147" t="str">
        <f t="shared" si="7"/>
        <v>Tyson Erb</v>
      </c>
      <c r="F147">
        <v>1973</v>
      </c>
      <c r="G147" s="6">
        <f t="shared" si="6"/>
        <v>51</v>
      </c>
      <c r="H147" t="s">
        <v>16</v>
      </c>
      <c r="I147" t="str">
        <f t="shared" si="8"/>
        <v>50-59</v>
      </c>
    </row>
    <row r="148" spans="1:9" hidden="1" x14ac:dyDescent="0.3">
      <c r="A148" t="s">
        <v>961</v>
      </c>
      <c r="B148" t="s">
        <v>331</v>
      </c>
      <c r="C148" t="s">
        <v>330</v>
      </c>
      <c r="D148" t="str">
        <f t="shared" si="7"/>
        <v>Hristo Etropolski</v>
      </c>
      <c r="F148">
        <v>1959</v>
      </c>
      <c r="G148" s="6">
        <f t="shared" si="6"/>
        <v>65</v>
      </c>
      <c r="H148" t="s">
        <v>16</v>
      </c>
      <c r="I148" t="str">
        <f t="shared" si="8"/>
        <v>60-69</v>
      </c>
    </row>
    <row r="149" spans="1:9" hidden="1" x14ac:dyDescent="0.3">
      <c r="A149" t="s">
        <v>1256</v>
      </c>
      <c r="B149" t="s">
        <v>888</v>
      </c>
      <c r="C149" t="s">
        <v>326</v>
      </c>
      <c r="D149" t="str">
        <f t="shared" si="7"/>
        <v>Tammy Everett</v>
      </c>
      <c r="F149">
        <v>1981</v>
      </c>
      <c r="G149" s="6">
        <f t="shared" si="6"/>
        <v>43</v>
      </c>
      <c r="H149" t="s">
        <v>257</v>
      </c>
      <c r="I149" t="str">
        <f t="shared" si="8"/>
        <v>40-49</v>
      </c>
    </row>
    <row r="150" spans="1:9" hidden="1" x14ac:dyDescent="0.3">
      <c r="A150" t="s">
        <v>978</v>
      </c>
      <c r="B150" t="s">
        <v>619</v>
      </c>
      <c r="C150" t="s">
        <v>57</v>
      </c>
      <c r="D150" t="str">
        <f t="shared" si="7"/>
        <v>Robert Fabbro</v>
      </c>
      <c r="F150">
        <v>1961</v>
      </c>
      <c r="G150" s="6">
        <f t="shared" si="6"/>
        <v>63</v>
      </c>
      <c r="H150" t="s">
        <v>16</v>
      </c>
      <c r="I150" t="str">
        <f t="shared" si="8"/>
        <v>60-69</v>
      </c>
    </row>
    <row r="151" spans="1:9" hidden="1" x14ac:dyDescent="0.3">
      <c r="A151" t="s">
        <v>1042</v>
      </c>
      <c r="B151" t="s">
        <v>510</v>
      </c>
      <c r="C151" t="s">
        <v>509</v>
      </c>
      <c r="D151" t="str">
        <f t="shared" si="7"/>
        <v>Frederic Fabry</v>
      </c>
      <c r="F151">
        <v>1967</v>
      </c>
      <c r="G151" s="6">
        <f t="shared" si="6"/>
        <v>57</v>
      </c>
      <c r="H151" t="s">
        <v>16</v>
      </c>
      <c r="I151" t="str">
        <f t="shared" si="8"/>
        <v>50-59</v>
      </c>
    </row>
    <row r="152" spans="1:9" hidden="1" x14ac:dyDescent="0.3">
      <c r="A152" t="s">
        <v>1240</v>
      </c>
      <c r="B152" t="s">
        <v>559</v>
      </c>
      <c r="C152" t="s">
        <v>558</v>
      </c>
      <c r="D152" t="str">
        <f t="shared" si="7"/>
        <v>Vitor Falleiros</v>
      </c>
      <c r="F152">
        <v>1980</v>
      </c>
      <c r="G152" s="6">
        <f t="shared" si="6"/>
        <v>44</v>
      </c>
      <c r="H152" t="s">
        <v>16</v>
      </c>
      <c r="I152" t="str">
        <f t="shared" si="8"/>
        <v>40-49</v>
      </c>
    </row>
    <row r="153" spans="1:9" hidden="1" x14ac:dyDescent="0.3">
      <c r="A153" t="s">
        <v>945</v>
      </c>
      <c r="B153" t="s">
        <v>488</v>
      </c>
      <c r="C153" t="s">
        <v>487</v>
      </c>
      <c r="D153" t="str">
        <f t="shared" si="7"/>
        <v>Antonio Farinaccio</v>
      </c>
      <c r="F153">
        <v>1956</v>
      </c>
      <c r="G153" s="6">
        <f t="shared" si="6"/>
        <v>68</v>
      </c>
      <c r="H153" t="s">
        <v>16</v>
      </c>
      <c r="I153" t="str">
        <f t="shared" si="8"/>
        <v>60-69</v>
      </c>
    </row>
    <row r="154" spans="1:9" hidden="1" x14ac:dyDescent="0.3">
      <c r="A154" t="s">
        <v>1094</v>
      </c>
      <c r="B154" t="s">
        <v>332</v>
      </c>
      <c r="C154" t="s">
        <v>30</v>
      </c>
      <c r="D154" t="str">
        <f t="shared" si="7"/>
        <v>David Farley Chevrier</v>
      </c>
      <c r="F154">
        <v>1971</v>
      </c>
      <c r="G154" s="6">
        <f t="shared" si="6"/>
        <v>53</v>
      </c>
      <c r="H154" t="s">
        <v>16</v>
      </c>
      <c r="I154" t="str">
        <f t="shared" si="8"/>
        <v>50-59</v>
      </c>
    </row>
    <row r="155" spans="1:9" hidden="1" x14ac:dyDescent="0.3">
      <c r="A155" t="s">
        <v>1111</v>
      </c>
      <c r="B155" t="s">
        <v>334</v>
      </c>
      <c r="C155" t="s">
        <v>333</v>
      </c>
      <c r="D155" t="str">
        <f t="shared" si="7"/>
        <v>Allan Fein</v>
      </c>
      <c r="F155">
        <v>1972</v>
      </c>
      <c r="G155" s="6">
        <f t="shared" si="6"/>
        <v>52</v>
      </c>
      <c r="H155" t="s">
        <v>16</v>
      </c>
      <c r="I155" t="str">
        <f t="shared" si="8"/>
        <v>50-59</v>
      </c>
    </row>
    <row r="156" spans="1:9" hidden="1" x14ac:dyDescent="0.3">
      <c r="A156" t="s">
        <v>1120</v>
      </c>
      <c r="B156" t="s">
        <v>620</v>
      </c>
      <c r="C156" t="s">
        <v>520</v>
      </c>
      <c r="D156" t="str">
        <f t="shared" si="7"/>
        <v>Rose Finter</v>
      </c>
      <c r="F156">
        <v>1973</v>
      </c>
      <c r="G156" s="6">
        <f t="shared" si="6"/>
        <v>51</v>
      </c>
      <c r="H156" t="s">
        <v>257</v>
      </c>
      <c r="I156" t="str">
        <f t="shared" si="8"/>
        <v>50-59</v>
      </c>
    </row>
    <row r="157" spans="1:9" hidden="1" x14ac:dyDescent="0.3">
      <c r="A157" t="s">
        <v>911</v>
      </c>
      <c r="B157" t="s">
        <v>621</v>
      </c>
      <c r="C157" t="s">
        <v>195</v>
      </c>
      <c r="D157" t="str">
        <f t="shared" si="7"/>
        <v>Frances Fister-Stoga</v>
      </c>
      <c r="F157">
        <v>1946</v>
      </c>
      <c r="G157" s="6">
        <f t="shared" si="6"/>
        <v>78</v>
      </c>
      <c r="H157" t="s">
        <v>257</v>
      </c>
      <c r="I157" t="str">
        <f t="shared" si="8"/>
        <v>70+</v>
      </c>
    </row>
    <row r="158" spans="1:9" hidden="1" x14ac:dyDescent="0.3">
      <c r="A158" t="s">
        <v>1121</v>
      </c>
      <c r="B158" t="s">
        <v>622</v>
      </c>
      <c r="C158" t="s">
        <v>623</v>
      </c>
      <c r="D158" t="str">
        <f t="shared" si="7"/>
        <v>Volker Flach</v>
      </c>
      <c r="F158">
        <v>1973</v>
      </c>
      <c r="G158" s="6">
        <f t="shared" si="6"/>
        <v>51</v>
      </c>
      <c r="H158" t="s">
        <v>16</v>
      </c>
      <c r="I158" t="str">
        <f t="shared" si="8"/>
        <v>50-59</v>
      </c>
    </row>
    <row r="159" spans="1:9" x14ac:dyDescent="0.3">
      <c r="A159" t="s">
        <v>1542</v>
      </c>
      <c r="B159" t="s">
        <v>1342</v>
      </c>
      <c r="C159" t="s">
        <v>1341</v>
      </c>
      <c r="D159" t="str">
        <f t="shared" si="7"/>
        <v>Livio Foianesi</v>
      </c>
      <c r="F159">
        <v>1966</v>
      </c>
      <c r="G159" s="6">
        <f t="shared" si="6"/>
        <v>58</v>
      </c>
      <c r="H159" t="s">
        <v>16</v>
      </c>
      <c r="I159" t="str">
        <f t="shared" si="8"/>
        <v>50-59</v>
      </c>
    </row>
    <row r="160" spans="1:9" hidden="1" x14ac:dyDescent="0.3">
      <c r="A160" t="s">
        <v>979</v>
      </c>
      <c r="B160" t="s">
        <v>624</v>
      </c>
      <c r="C160" t="s">
        <v>436</v>
      </c>
      <c r="D160" t="str">
        <f t="shared" si="7"/>
        <v>Alexandra Fokine</v>
      </c>
      <c r="F160">
        <v>1961</v>
      </c>
      <c r="G160" s="6">
        <f t="shared" si="6"/>
        <v>63</v>
      </c>
      <c r="H160" t="s">
        <v>257</v>
      </c>
      <c r="I160" t="str">
        <f t="shared" si="8"/>
        <v>60-69</v>
      </c>
    </row>
    <row r="161" spans="1:9" hidden="1" x14ac:dyDescent="0.3">
      <c r="A161" t="s">
        <v>962</v>
      </c>
      <c r="B161" t="s">
        <v>796</v>
      </c>
      <c r="C161" t="s">
        <v>797</v>
      </c>
      <c r="D161" t="str">
        <f t="shared" si="7"/>
        <v>Gordon Fong</v>
      </c>
      <c r="F161">
        <v>1959</v>
      </c>
      <c r="G161" s="6">
        <f t="shared" si="6"/>
        <v>65</v>
      </c>
      <c r="H161" t="s">
        <v>16</v>
      </c>
      <c r="I161" t="str">
        <f t="shared" si="8"/>
        <v>60-69</v>
      </c>
    </row>
    <row r="162" spans="1:9" hidden="1" x14ac:dyDescent="0.3">
      <c r="A162" t="s">
        <v>23</v>
      </c>
      <c r="B162" t="s">
        <v>1406</v>
      </c>
      <c r="C162" t="s">
        <v>1405</v>
      </c>
      <c r="D162" t="str">
        <f t="shared" si="7"/>
        <v>Kyle Foster</v>
      </c>
      <c r="F162">
        <v>1971</v>
      </c>
      <c r="G162" s="6">
        <f t="shared" si="6"/>
        <v>53</v>
      </c>
      <c r="H162" t="s">
        <v>16</v>
      </c>
      <c r="I162" t="str">
        <f t="shared" si="8"/>
        <v>50-59</v>
      </c>
    </row>
    <row r="163" spans="1:9" hidden="1" x14ac:dyDescent="0.3">
      <c r="A163" t="s">
        <v>1008</v>
      </c>
      <c r="B163" t="s">
        <v>335</v>
      </c>
      <c r="C163" t="s">
        <v>197</v>
      </c>
      <c r="D163" t="str">
        <f t="shared" si="7"/>
        <v>Sylvie Fournier</v>
      </c>
      <c r="F163">
        <v>1964</v>
      </c>
      <c r="G163" s="6">
        <f t="shared" si="6"/>
        <v>60</v>
      </c>
      <c r="H163" t="s">
        <v>257</v>
      </c>
      <c r="I163" t="str">
        <f t="shared" si="8"/>
        <v>60-69</v>
      </c>
    </row>
    <row r="164" spans="1:9" hidden="1" x14ac:dyDescent="0.3">
      <c r="A164" t="s">
        <v>1196</v>
      </c>
      <c r="B164" t="s">
        <v>1343</v>
      </c>
      <c r="C164" t="s">
        <v>1344</v>
      </c>
      <c r="D164" t="str">
        <f t="shared" si="7"/>
        <v>Cossette Francis</v>
      </c>
      <c r="F164">
        <v>1977</v>
      </c>
      <c r="G164" s="6">
        <f t="shared" si="6"/>
        <v>47</v>
      </c>
      <c r="H164" t="s">
        <v>16</v>
      </c>
      <c r="I164" t="str">
        <f t="shared" si="8"/>
        <v>40-49</v>
      </c>
    </row>
    <row r="165" spans="1:9" hidden="1" x14ac:dyDescent="0.3">
      <c r="A165" t="s">
        <v>1000</v>
      </c>
      <c r="B165" t="s">
        <v>336</v>
      </c>
      <c r="C165" t="s">
        <v>283</v>
      </c>
      <c r="D165" t="str">
        <f t="shared" si="7"/>
        <v>John French</v>
      </c>
      <c r="F165">
        <v>1963</v>
      </c>
      <c r="G165" s="6">
        <f t="shared" si="6"/>
        <v>61</v>
      </c>
      <c r="H165" t="s">
        <v>16</v>
      </c>
      <c r="I165" t="str">
        <f t="shared" si="8"/>
        <v>60-69</v>
      </c>
    </row>
    <row r="166" spans="1:9" hidden="1" x14ac:dyDescent="0.3">
      <c r="A166" t="s">
        <v>1018</v>
      </c>
      <c r="B166" t="s">
        <v>212</v>
      </c>
      <c r="C166" t="s">
        <v>318</v>
      </c>
      <c r="D166" t="str">
        <f t="shared" si="7"/>
        <v>Martin Gagnon</v>
      </c>
      <c r="F166">
        <v>1965</v>
      </c>
      <c r="G166" s="6">
        <f t="shared" si="6"/>
        <v>59</v>
      </c>
      <c r="H166" t="s">
        <v>16</v>
      </c>
      <c r="I166" t="str">
        <f t="shared" si="8"/>
        <v>50-59</v>
      </c>
    </row>
    <row r="167" spans="1:9" hidden="1" x14ac:dyDescent="0.3">
      <c r="A167" t="s">
        <v>211</v>
      </c>
      <c r="B167" t="s">
        <v>212</v>
      </c>
      <c r="C167" t="s">
        <v>213</v>
      </c>
      <c r="D167" t="str">
        <f t="shared" si="7"/>
        <v>Natalie Gagnon</v>
      </c>
      <c r="F167">
        <v>1967</v>
      </c>
      <c r="G167" s="6">
        <f t="shared" si="6"/>
        <v>57</v>
      </c>
      <c r="H167" t="s">
        <v>257</v>
      </c>
      <c r="I167" t="str">
        <f t="shared" si="8"/>
        <v>50-59</v>
      </c>
    </row>
    <row r="168" spans="1:9" hidden="1" x14ac:dyDescent="0.3">
      <c r="A168" t="s">
        <v>973</v>
      </c>
      <c r="B168" t="s">
        <v>498</v>
      </c>
      <c r="C168" t="s">
        <v>497</v>
      </c>
      <c r="D168" t="str">
        <f t="shared" si="7"/>
        <v>Guillaume Gasparri</v>
      </c>
      <c r="F168">
        <v>1960</v>
      </c>
      <c r="G168" s="6">
        <f t="shared" si="6"/>
        <v>64</v>
      </c>
      <c r="H168" t="s">
        <v>16</v>
      </c>
      <c r="I168" t="str">
        <f t="shared" si="8"/>
        <v>60-69</v>
      </c>
    </row>
    <row r="169" spans="1:9" hidden="1" x14ac:dyDescent="0.3">
      <c r="A169" t="s">
        <v>17</v>
      </c>
      <c r="B169" t="s">
        <v>18</v>
      </c>
      <c r="C169" t="s">
        <v>19</v>
      </c>
      <c r="D169" t="str">
        <f t="shared" si="7"/>
        <v>Darcy Gates</v>
      </c>
      <c r="F169">
        <v>1971</v>
      </c>
      <c r="G169" s="6">
        <f t="shared" si="6"/>
        <v>53</v>
      </c>
      <c r="H169" t="s">
        <v>16</v>
      </c>
      <c r="I169" t="str">
        <f t="shared" si="8"/>
        <v>50-59</v>
      </c>
    </row>
    <row r="170" spans="1:9" hidden="1" x14ac:dyDescent="0.3">
      <c r="A170" t="s">
        <v>1160</v>
      </c>
      <c r="B170" t="s">
        <v>625</v>
      </c>
      <c r="C170" t="s">
        <v>515</v>
      </c>
      <c r="D170" t="str">
        <f t="shared" si="7"/>
        <v>Patrice Gaudreault</v>
      </c>
      <c r="F170">
        <v>1975</v>
      </c>
      <c r="G170" s="6">
        <f t="shared" si="6"/>
        <v>49</v>
      </c>
      <c r="H170" t="s">
        <v>16</v>
      </c>
      <c r="I170" t="str">
        <f t="shared" si="8"/>
        <v>40-49</v>
      </c>
    </row>
    <row r="171" spans="1:9" hidden="1" x14ac:dyDescent="0.3">
      <c r="A171" t="s">
        <v>740</v>
      </c>
      <c r="B171" t="s">
        <v>196</v>
      </c>
      <c r="C171" t="s">
        <v>197</v>
      </c>
      <c r="D171" t="str">
        <f t="shared" si="7"/>
        <v>Sylvie Gauthier</v>
      </c>
      <c r="F171">
        <v>1965</v>
      </c>
      <c r="G171" s="6">
        <f t="shared" si="6"/>
        <v>59</v>
      </c>
      <c r="H171" t="s">
        <v>257</v>
      </c>
      <c r="I171" t="str">
        <f t="shared" si="8"/>
        <v>50-59</v>
      </c>
    </row>
    <row r="172" spans="1:9" hidden="1" x14ac:dyDescent="0.3">
      <c r="A172" t="s">
        <v>140</v>
      </c>
      <c r="B172" t="s">
        <v>141</v>
      </c>
      <c r="C172" t="s">
        <v>142</v>
      </c>
      <c r="D172" t="str">
        <f t="shared" si="7"/>
        <v>Lorenzo Gavilli</v>
      </c>
      <c r="F172">
        <v>1977</v>
      </c>
      <c r="G172" s="6">
        <f t="shared" si="6"/>
        <v>47</v>
      </c>
      <c r="H172" t="s">
        <v>16</v>
      </c>
      <c r="I172" t="str">
        <f t="shared" si="8"/>
        <v>40-49</v>
      </c>
    </row>
    <row r="173" spans="1:9" hidden="1" x14ac:dyDescent="0.3">
      <c r="A173" t="s">
        <v>963</v>
      </c>
      <c r="B173" t="s">
        <v>494</v>
      </c>
      <c r="C173" t="s">
        <v>493</v>
      </c>
      <c r="D173" t="str">
        <f t="shared" si="7"/>
        <v>Fernando Gazzola</v>
      </c>
      <c r="F173">
        <v>1959</v>
      </c>
      <c r="G173" s="6">
        <f t="shared" si="6"/>
        <v>65</v>
      </c>
      <c r="H173" t="s">
        <v>16</v>
      </c>
      <c r="I173" t="str">
        <f t="shared" si="8"/>
        <v>60-69</v>
      </c>
    </row>
    <row r="174" spans="1:9" hidden="1" x14ac:dyDescent="0.3">
      <c r="A174" t="s">
        <v>1034</v>
      </c>
      <c r="B174" t="s">
        <v>338</v>
      </c>
      <c r="C174" t="s">
        <v>337</v>
      </c>
      <c r="D174" t="str">
        <f t="shared" si="7"/>
        <v>Gilbert Gelinas</v>
      </c>
      <c r="F174">
        <v>1966</v>
      </c>
      <c r="G174" s="6">
        <f t="shared" si="6"/>
        <v>58</v>
      </c>
      <c r="H174" t="s">
        <v>16</v>
      </c>
      <c r="I174" t="str">
        <f t="shared" si="8"/>
        <v>50-59</v>
      </c>
    </row>
    <row r="175" spans="1:9" hidden="1" x14ac:dyDescent="0.3">
      <c r="A175" t="s">
        <v>1139</v>
      </c>
      <c r="B175" t="s">
        <v>1372</v>
      </c>
      <c r="C175" t="s">
        <v>30</v>
      </c>
      <c r="D175" t="str">
        <f t="shared" si="7"/>
        <v>David Gerhard</v>
      </c>
      <c r="F175">
        <v>1974</v>
      </c>
      <c r="G175" s="6">
        <f t="shared" si="6"/>
        <v>50</v>
      </c>
      <c r="H175" t="s">
        <v>16</v>
      </c>
      <c r="I175" t="str">
        <f t="shared" si="8"/>
        <v>50-59</v>
      </c>
    </row>
    <row r="176" spans="1:9" hidden="1" x14ac:dyDescent="0.3">
      <c r="A176" t="s">
        <v>132</v>
      </c>
      <c r="B176" t="s">
        <v>133</v>
      </c>
      <c r="C176" t="s">
        <v>134</v>
      </c>
      <c r="D176" t="str">
        <f t="shared" si="7"/>
        <v>Dan Gervais</v>
      </c>
      <c r="F176">
        <v>1976</v>
      </c>
      <c r="G176" s="6">
        <f t="shared" si="6"/>
        <v>48</v>
      </c>
      <c r="H176" t="s">
        <v>16</v>
      </c>
      <c r="I176" t="str">
        <f t="shared" si="8"/>
        <v>40-49</v>
      </c>
    </row>
    <row r="177" spans="1:9" hidden="1" x14ac:dyDescent="0.3">
      <c r="A177" t="s">
        <v>1059</v>
      </c>
      <c r="B177" t="s">
        <v>222</v>
      </c>
      <c r="C177" t="s">
        <v>722</v>
      </c>
      <c r="D177" t="str">
        <f t="shared" si="7"/>
        <v>Amélie Gervaise</v>
      </c>
      <c r="F177">
        <v>1968</v>
      </c>
      <c r="G177" s="6">
        <f t="shared" si="6"/>
        <v>56</v>
      </c>
      <c r="H177" t="s">
        <v>257</v>
      </c>
      <c r="I177" t="str">
        <f t="shared" si="8"/>
        <v>50-59</v>
      </c>
    </row>
    <row r="178" spans="1:9" hidden="1" x14ac:dyDescent="0.3">
      <c r="A178" t="s">
        <v>154</v>
      </c>
      <c r="B178" t="s">
        <v>155</v>
      </c>
      <c r="C178" t="s">
        <v>120</v>
      </c>
      <c r="D178" t="str">
        <f t="shared" si="7"/>
        <v>Brian Gilchrist</v>
      </c>
      <c r="F178">
        <v>1970</v>
      </c>
      <c r="G178" s="6">
        <f t="shared" si="6"/>
        <v>54</v>
      </c>
      <c r="H178" t="s">
        <v>16</v>
      </c>
      <c r="I178" t="str">
        <f t="shared" si="8"/>
        <v>50-59</v>
      </c>
    </row>
    <row r="179" spans="1:9" hidden="1" x14ac:dyDescent="0.3">
      <c r="A179" t="s">
        <v>915</v>
      </c>
      <c r="B179" t="s">
        <v>341</v>
      </c>
      <c r="C179" t="s">
        <v>340</v>
      </c>
      <c r="D179" t="str">
        <f t="shared" si="7"/>
        <v>Paul Gillard</v>
      </c>
      <c r="F179">
        <v>1947</v>
      </c>
      <c r="G179" s="6">
        <f t="shared" si="6"/>
        <v>77</v>
      </c>
      <c r="H179" t="s">
        <v>16</v>
      </c>
      <c r="I179" t="str">
        <f t="shared" si="8"/>
        <v>70+</v>
      </c>
    </row>
    <row r="180" spans="1:9" hidden="1" x14ac:dyDescent="0.3">
      <c r="A180" t="s">
        <v>1067</v>
      </c>
      <c r="B180" t="s">
        <v>342</v>
      </c>
      <c r="C180" t="s">
        <v>57</v>
      </c>
      <c r="D180" t="str">
        <f t="shared" si="7"/>
        <v>Robert Gince</v>
      </c>
      <c r="F180">
        <v>1969</v>
      </c>
      <c r="G180" s="6">
        <f t="shared" si="6"/>
        <v>55</v>
      </c>
      <c r="H180" t="s">
        <v>16</v>
      </c>
      <c r="I180" t="str">
        <f t="shared" si="8"/>
        <v>50-59</v>
      </c>
    </row>
    <row r="181" spans="1:9" hidden="1" x14ac:dyDescent="0.3">
      <c r="A181" t="s">
        <v>41</v>
      </c>
      <c r="B181" t="s">
        <v>42</v>
      </c>
      <c r="C181" t="s">
        <v>43</v>
      </c>
      <c r="D181" t="str">
        <f t="shared" si="7"/>
        <v>Carlo Giuliani</v>
      </c>
      <c r="F181">
        <v>1962</v>
      </c>
      <c r="G181" s="6">
        <f t="shared" si="6"/>
        <v>62</v>
      </c>
      <c r="H181" t="s">
        <v>16</v>
      </c>
      <c r="I181" t="str">
        <f t="shared" si="8"/>
        <v>60-69</v>
      </c>
    </row>
    <row r="182" spans="1:9" hidden="1" x14ac:dyDescent="0.3">
      <c r="A182" t="s">
        <v>1181</v>
      </c>
      <c r="B182" t="s">
        <v>855</v>
      </c>
      <c r="C182" t="s">
        <v>340</v>
      </c>
      <c r="D182" t="str">
        <f t="shared" si="7"/>
        <v>Paul Glinker</v>
      </c>
      <c r="F182">
        <v>1976</v>
      </c>
      <c r="G182" s="6">
        <f t="shared" si="6"/>
        <v>48</v>
      </c>
      <c r="H182" t="s">
        <v>16</v>
      </c>
      <c r="I182" t="str">
        <f t="shared" si="8"/>
        <v>40-49</v>
      </c>
    </row>
    <row r="183" spans="1:9" hidden="1" x14ac:dyDescent="0.3">
      <c r="A183" t="s">
        <v>1197</v>
      </c>
      <c r="B183" t="s">
        <v>861</v>
      </c>
      <c r="C183" t="s">
        <v>862</v>
      </c>
      <c r="D183" t="str">
        <f t="shared" si="7"/>
        <v>Bonnie Goodspeed</v>
      </c>
      <c r="F183">
        <v>1977</v>
      </c>
      <c r="G183" s="6">
        <f t="shared" si="6"/>
        <v>47</v>
      </c>
      <c r="H183" t="s">
        <v>257</v>
      </c>
      <c r="I183" t="str">
        <f t="shared" si="8"/>
        <v>40-49</v>
      </c>
    </row>
    <row r="184" spans="1:9" hidden="1" x14ac:dyDescent="0.3">
      <c r="A184" t="s">
        <v>1212</v>
      </c>
      <c r="B184" t="s">
        <v>626</v>
      </c>
      <c r="C184" t="s">
        <v>627</v>
      </c>
      <c r="D184" t="str">
        <f t="shared" si="7"/>
        <v>Sally Goodwin</v>
      </c>
      <c r="F184">
        <v>1978</v>
      </c>
      <c r="G184" s="6">
        <f t="shared" si="6"/>
        <v>46</v>
      </c>
      <c r="H184" t="s">
        <v>257</v>
      </c>
      <c r="I184" t="str">
        <f t="shared" si="8"/>
        <v>40-49</v>
      </c>
    </row>
    <row r="185" spans="1:9" hidden="1" x14ac:dyDescent="0.3">
      <c r="A185" t="s">
        <v>925</v>
      </c>
      <c r="B185" t="s">
        <v>344</v>
      </c>
      <c r="C185" t="s">
        <v>343</v>
      </c>
      <c r="D185" t="str">
        <f t="shared" si="7"/>
        <v>rick gosselin</v>
      </c>
      <c r="F185">
        <v>1952</v>
      </c>
      <c r="G185" s="6">
        <f t="shared" si="6"/>
        <v>72</v>
      </c>
      <c r="H185" t="s">
        <v>16</v>
      </c>
      <c r="I185" t="str">
        <f t="shared" si="8"/>
        <v>70+</v>
      </c>
    </row>
    <row r="186" spans="1:9" hidden="1" x14ac:dyDescent="0.3">
      <c r="A186" t="s">
        <v>1122</v>
      </c>
      <c r="B186" t="s">
        <v>346</v>
      </c>
      <c r="C186" t="s">
        <v>528</v>
      </c>
      <c r="D186" t="str">
        <f t="shared" si="7"/>
        <v>Cathy Granert</v>
      </c>
      <c r="F186">
        <v>1973</v>
      </c>
      <c r="G186" s="6">
        <f t="shared" si="6"/>
        <v>51</v>
      </c>
      <c r="H186" t="s">
        <v>257</v>
      </c>
      <c r="I186" t="str">
        <f t="shared" si="8"/>
        <v>50-59</v>
      </c>
    </row>
    <row r="187" spans="1:9" hidden="1" x14ac:dyDescent="0.3">
      <c r="A187" t="s">
        <v>1123</v>
      </c>
      <c r="B187" t="s">
        <v>348</v>
      </c>
      <c r="C187" t="s">
        <v>347</v>
      </c>
      <c r="D187" t="str">
        <f t="shared" si="7"/>
        <v>Carolyn Granholm</v>
      </c>
      <c r="F187">
        <v>1973</v>
      </c>
      <c r="G187" s="6">
        <f t="shared" si="6"/>
        <v>51</v>
      </c>
      <c r="H187" t="s">
        <v>257</v>
      </c>
      <c r="I187" t="str">
        <f t="shared" si="8"/>
        <v>50-59</v>
      </c>
    </row>
    <row r="188" spans="1:9" hidden="1" x14ac:dyDescent="0.3">
      <c r="A188" t="s">
        <v>1001</v>
      </c>
      <c r="B188" t="s">
        <v>628</v>
      </c>
      <c r="C188" t="s">
        <v>629</v>
      </c>
      <c r="D188" t="str">
        <f t="shared" si="7"/>
        <v>Maureen Griffin</v>
      </c>
      <c r="F188">
        <v>1963</v>
      </c>
      <c r="G188" s="6">
        <f t="shared" si="6"/>
        <v>61</v>
      </c>
      <c r="H188" t="s">
        <v>257</v>
      </c>
      <c r="I188" t="str">
        <f t="shared" si="8"/>
        <v>60-69</v>
      </c>
    </row>
    <row r="189" spans="1:9" hidden="1" x14ac:dyDescent="0.3">
      <c r="A189" t="s">
        <v>974</v>
      </c>
      <c r="B189" t="s">
        <v>630</v>
      </c>
      <c r="C189" t="s">
        <v>631</v>
      </c>
      <c r="D189" t="str">
        <f t="shared" si="7"/>
        <v>marie-nicole groulx</v>
      </c>
      <c r="F189">
        <v>1960</v>
      </c>
      <c r="G189" s="6">
        <f t="shared" si="6"/>
        <v>64</v>
      </c>
      <c r="H189" t="s">
        <v>257</v>
      </c>
      <c r="I189" t="str">
        <f t="shared" si="8"/>
        <v>60-69</v>
      </c>
    </row>
    <row r="190" spans="1:9" hidden="1" x14ac:dyDescent="0.3">
      <c r="A190" t="s">
        <v>1140</v>
      </c>
      <c r="B190" t="s">
        <v>632</v>
      </c>
      <c r="C190" t="s">
        <v>633</v>
      </c>
      <c r="D190" t="str">
        <f t="shared" si="7"/>
        <v>Pierre-Yves Guay</v>
      </c>
      <c r="F190">
        <v>1974</v>
      </c>
      <c r="G190" s="6">
        <f t="shared" si="6"/>
        <v>50</v>
      </c>
      <c r="H190" t="s">
        <v>16</v>
      </c>
      <c r="I190" t="str">
        <f t="shared" si="8"/>
        <v>50-59</v>
      </c>
    </row>
    <row r="191" spans="1:9" hidden="1" x14ac:dyDescent="0.3">
      <c r="A191" t="s">
        <v>1002</v>
      </c>
      <c r="B191" t="s">
        <v>634</v>
      </c>
      <c r="C191" t="s">
        <v>635</v>
      </c>
      <c r="D191" t="str">
        <f t="shared" si="7"/>
        <v>sylvie guichaoua</v>
      </c>
      <c r="F191">
        <v>1963</v>
      </c>
      <c r="G191" s="6">
        <f t="shared" si="6"/>
        <v>61</v>
      </c>
      <c r="H191" t="s">
        <v>257</v>
      </c>
      <c r="I191" t="str">
        <f t="shared" si="8"/>
        <v>60-69</v>
      </c>
    </row>
    <row r="192" spans="1:9" hidden="1" x14ac:dyDescent="0.3">
      <c r="A192" t="s">
        <v>1257</v>
      </c>
      <c r="B192" t="s">
        <v>350</v>
      </c>
      <c r="C192" t="s">
        <v>349</v>
      </c>
      <c r="D192" t="str">
        <f t="shared" si="7"/>
        <v>Celine Guillemart</v>
      </c>
      <c r="F192">
        <v>1981</v>
      </c>
      <c r="G192" s="6">
        <f t="shared" si="6"/>
        <v>43</v>
      </c>
      <c r="H192" t="s">
        <v>257</v>
      </c>
      <c r="I192" t="str">
        <f t="shared" si="8"/>
        <v>40-49</v>
      </c>
    </row>
    <row r="193" spans="1:9" hidden="1" x14ac:dyDescent="0.3">
      <c r="A193" t="s">
        <v>1182</v>
      </c>
      <c r="B193" t="s">
        <v>550</v>
      </c>
      <c r="C193" t="s">
        <v>318</v>
      </c>
      <c r="D193" t="str">
        <f t="shared" si="7"/>
        <v>Martin Guitard</v>
      </c>
      <c r="F193">
        <v>1976</v>
      </c>
      <c r="G193" s="6">
        <f t="shared" ref="G193:G256" si="9">+$J$1-F193</f>
        <v>48</v>
      </c>
      <c r="H193" t="s">
        <v>16</v>
      </c>
      <c r="I193" t="str">
        <f t="shared" si="8"/>
        <v>40-49</v>
      </c>
    </row>
    <row r="194" spans="1:9" hidden="1" x14ac:dyDescent="0.3">
      <c r="A194" t="s">
        <v>741</v>
      </c>
      <c r="B194" t="s">
        <v>174</v>
      </c>
      <c r="C194" t="s">
        <v>175</v>
      </c>
      <c r="D194" t="str">
        <f t="shared" ref="D194:D257" si="10">_xlfn.CONCAT(C194," ",B194)</f>
        <v>TANER GUNESLI</v>
      </c>
      <c r="F194">
        <v>1961</v>
      </c>
      <c r="G194" s="6">
        <f t="shared" si="9"/>
        <v>63</v>
      </c>
      <c r="H194" t="s">
        <v>16</v>
      </c>
      <c r="I194" t="str">
        <f t="shared" ref="I194:I257" si="11">IF(ISBLANK(F194),"Blank",IF(G194&lt;40,"Not a Vet",IF(G194&lt;50,"40-49",IF(G194&lt;60,"50-59",IF(G194&lt;70,"60-69","70+")))))</f>
        <v>60-69</v>
      </c>
    </row>
    <row r="195" spans="1:9" hidden="1" x14ac:dyDescent="0.3">
      <c r="A195" t="s">
        <v>1060</v>
      </c>
      <c r="B195" t="s">
        <v>517</v>
      </c>
      <c r="C195" t="s">
        <v>516</v>
      </c>
      <c r="D195" t="str">
        <f t="shared" si="10"/>
        <v>Farooq Habib</v>
      </c>
      <c r="F195">
        <v>1968</v>
      </c>
      <c r="G195" s="6">
        <f t="shared" si="9"/>
        <v>56</v>
      </c>
      <c r="H195" t="s">
        <v>16</v>
      </c>
      <c r="I195" t="str">
        <f t="shared" si="11"/>
        <v>50-59</v>
      </c>
    </row>
    <row r="196" spans="1:9" hidden="1" x14ac:dyDescent="0.3">
      <c r="A196" t="s">
        <v>1229</v>
      </c>
      <c r="B196" t="s">
        <v>351</v>
      </c>
      <c r="C196" t="s">
        <v>178</v>
      </c>
      <c r="D196" t="str">
        <f t="shared" si="10"/>
        <v>Lisa Hagen</v>
      </c>
      <c r="F196">
        <v>1979</v>
      </c>
      <c r="G196" s="6">
        <f t="shared" si="9"/>
        <v>45</v>
      </c>
      <c r="H196" t="s">
        <v>257</v>
      </c>
      <c r="I196" t="str">
        <f t="shared" si="11"/>
        <v>40-49</v>
      </c>
    </row>
    <row r="197" spans="1:9" hidden="1" x14ac:dyDescent="0.3">
      <c r="A197" t="s">
        <v>1213</v>
      </c>
      <c r="B197" t="s">
        <v>353</v>
      </c>
      <c r="C197" t="s">
        <v>636</v>
      </c>
      <c r="D197" t="str">
        <f t="shared" si="10"/>
        <v>Jean-Philippe Hamel</v>
      </c>
      <c r="F197">
        <v>1978</v>
      </c>
      <c r="G197" s="6">
        <f t="shared" si="9"/>
        <v>46</v>
      </c>
      <c r="H197" t="s">
        <v>16</v>
      </c>
      <c r="I197" t="str">
        <f t="shared" si="11"/>
        <v>40-49</v>
      </c>
    </row>
    <row r="198" spans="1:9" hidden="1" x14ac:dyDescent="0.3">
      <c r="A198" t="s">
        <v>1141</v>
      </c>
      <c r="B198" t="s">
        <v>353</v>
      </c>
      <c r="C198" t="s">
        <v>352</v>
      </c>
      <c r="D198" t="str">
        <f t="shared" si="10"/>
        <v>Stephane Hamel</v>
      </c>
      <c r="F198">
        <v>1974</v>
      </c>
      <c r="G198" s="6">
        <f t="shared" si="9"/>
        <v>50</v>
      </c>
      <c r="H198" t="s">
        <v>16</v>
      </c>
      <c r="I198" t="str">
        <f t="shared" si="11"/>
        <v>50-59</v>
      </c>
    </row>
    <row r="199" spans="1:9" hidden="1" x14ac:dyDescent="0.3">
      <c r="A199" t="s">
        <v>742</v>
      </c>
      <c r="B199" t="s">
        <v>228</v>
      </c>
      <c r="C199" t="s">
        <v>229</v>
      </c>
      <c r="D199" t="str">
        <f t="shared" si="10"/>
        <v>Lucie Hamelin</v>
      </c>
      <c r="F199">
        <v>1956</v>
      </c>
      <c r="G199" s="6">
        <f t="shared" si="9"/>
        <v>68</v>
      </c>
      <c r="H199" t="s">
        <v>257</v>
      </c>
      <c r="I199" t="str">
        <f t="shared" si="11"/>
        <v>60-69</v>
      </c>
    </row>
    <row r="200" spans="1:9" hidden="1" x14ac:dyDescent="0.3">
      <c r="A200" t="s">
        <v>964</v>
      </c>
      <c r="B200" t="s">
        <v>637</v>
      </c>
      <c r="C200" t="s">
        <v>638</v>
      </c>
      <c r="D200" t="str">
        <f t="shared" si="10"/>
        <v>Kirk Harris</v>
      </c>
      <c r="F200">
        <v>1959</v>
      </c>
      <c r="G200" s="6">
        <f t="shared" si="9"/>
        <v>65</v>
      </c>
      <c r="H200" t="s">
        <v>16</v>
      </c>
      <c r="I200" t="str">
        <f t="shared" si="11"/>
        <v>60-69</v>
      </c>
    </row>
    <row r="201" spans="1:9" hidden="1" x14ac:dyDescent="0.3">
      <c r="A201" t="s">
        <v>1258</v>
      </c>
      <c r="B201" t="s">
        <v>564</v>
      </c>
      <c r="C201" t="s">
        <v>563</v>
      </c>
      <c r="D201" t="str">
        <f t="shared" si="10"/>
        <v>brian harvey</v>
      </c>
      <c r="F201">
        <v>1981</v>
      </c>
      <c r="G201" s="6">
        <f t="shared" si="9"/>
        <v>43</v>
      </c>
      <c r="H201" t="s">
        <v>16</v>
      </c>
      <c r="I201" t="str">
        <f t="shared" si="11"/>
        <v>40-49</v>
      </c>
    </row>
    <row r="202" spans="1:9" hidden="1" x14ac:dyDescent="0.3">
      <c r="A202" t="s">
        <v>946</v>
      </c>
      <c r="B202" t="s">
        <v>639</v>
      </c>
      <c r="C202" t="s">
        <v>640</v>
      </c>
      <c r="D202" t="str">
        <f t="shared" si="10"/>
        <v>Yves Harvey</v>
      </c>
      <c r="F202">
        <v>1956</v>
      </c>
      <c r="G202" s="6">
        <f t="shared" si="9"/>
        <v>68</v>
      </c>
      <c r="H202" t="s">
        <v>16</v>
      </c>
      <c r="I202" t="str">
        <f t="shared" si="11"/>
        <v>60-69</v>
      </c>
    </row>
    <row r="203" spans="1:9" hidden="1" x14ac:dyDescent="0.3">
      <c r="A203" t="s">
        <v>916</v>
      </c>
      <c r="B203" t="s">
        <v>354</v>
      </c>
      <c r="C203" t="s">
        <v>283</v>
      </c>
      <c r="D203" t="str">
        <f t="shared" si="10"/>
        <v>John Harvie</v>
      </c>
      <c r="F203">
        <v>1947</v>
      </c>
      <c r="G203" s="6">
        <f t="shared" si="9"/>
        <v>77</v>
      </c>
      <c r="H203" t="s">
        <v>16</v>
      </c>
      <c r="I203" t="str">
        <f t="shared" si="11"/>
        <v>70+</v>
      </c>
    </row>
    <row r="204" spans="1:9" hidden="1" x14ac:dyDescent="0.3">
      <c r="A204" t="s">
        <v>1009</v>
      </c>
      <c r="B204" t="s">
        <v>356</v>
      </c>
      <c r="C204" t="s">
        <v>355</v>
      </c>
      <c r="D204" t="str">
        <f t="shared" si="10"/>
        <v>Hossam Hassan</v>
      </c>
      <c r="F204">
        <v>1964</v>
      </c>
      <c r="G204" s="6">
        <f t="shared" si="9"/>
        <v>60</v>
      </c>
      <c r="H204" t="s">
        <v>16</v>
      </c>
      <c r="I204" t="str">
        <f t="shared" si="11"/>
        <v>60-69</v>
      </c>
    </row>
    <row r="205" spans="1:9" hidden="1" x14ac:dyDescent="0.3">
      <c r="A205" t="s">
        <v>1124</v>
      </c>
      <c r="B205" t="s">
        <v>477</v>
      </c>
      <c r="C205" t="s">
        <v>112</v>
      </c>
      <c r="D205" t="str">
        <f t="shared" si="10"/>
        <v>Richard Henri</v>
      </c>
      <c r="F205">
        <v>1973</v>
      </c>
      <c r="G205" s="6">
        <f t="shared" si="9"/>
        <v>51</v>
      </c>
      <c r="H205" t="s">
        <v>16</v>
      </c>
      <c r="I205" t="str">
        <f t="shared" si="11"/>
        <v>50-59</v>
      </c>
    </row>
    <row r="206" spans="1:9" hidden="1" x14ac:dyDescent="0.3">
      <c r="A206" t="s">
        <v>743</v>
      </c>
      <c r="B206" t="s">
        <v>220</v>
      </c>
      <c r="C206" t="s">
        <v>221</v>
      </c>
      <c r="D206" t="str">
        <f t="shared" si="10"/>
        <v>Andrea Hertach Lawrence</v>
      </c>
      <c r="F206">
        <v>1962</v>
      </c>
      <c r="G206" s="6">
        <f t="shared" si="9"/>
        <v>62</v>
      </c>
      <c r="H206" t="s">
        <v>257</v>
      </c>
      <c r="I206" t="str">
        <f t="shared" si="11"/>
        <v>60-69</v>
      </c>
    </row>
    <row r="207" spans="1:9" hidden="1" x14ac:dyDescent="0.3">
      <c r="A207" t="s">
        <v>975</v>
      </c>
      <c r="B207" t="s">
        <v>358</v>
      </c>
      <c r="C207" t="s">
        <v>322</v>
      </c>
      <c r="D207" t="str">
        <f t="shared" si="10"/>
        <v>Peter Ho</v>
      </c>
      <c r="F207">
        <v>1960</v>
      </c>
      <c r="G207" s="6">
        <f t="shared" si="9"/>
        <v>64</v>
      </c>
      <c r="H207" t="s">
        <v>16</v>
      </c>
      <c r="I207" t="str">
        <f t="shared" si="11"/>
        <v>60-69</v>
      </c>
    </row>
    <row r="208" spans="1:9" hidden="1" x14ac:dyDescent="0.3">
      <c r="A208" t="s">
        <v>912</v>
      </c>
      <c r="B208" t="s">
        <v>358</v>
      </c>
      <c r="C208" t="s">
        <v>785</v>
      </c>
      <c r="D208" t="str">
        <f t="shared" si="10"/>
        <v>Veronika Ho</v>
      </c>
      <c r="F208">
        <v>1946</v>
      </c>
      <c r="G208" s="6">
        <f t="shared" si="9"/>
        <v>78</v>
      </c>
      <c r="H208" t="s">
        <v>257</v>
      </c>
      <c r="I208" t="str">
        <f t="shared" si="11"/>
        <v>70+</v>
      </c>
    </row>
    <row r="209" spans="1:9" hidden="1" x14ac:dyDescent="0.3">
      <c r="A209" t="s">
        <v>965</v>
      </c>
      <c r="B209" t="s">
        <v>359</v>
      </c>
      <c r="C209" t="s">
        <v>57</v>
      </c>
      <c r="D209" t="str">
        <f t="shared" si="10"/>
        <v>Robert Hornford</v>
      </c>
      <c r="F209">
        <v>1959</v>
      </c>
      <c r="G209" s="6">
        <f t="shared" si="9"/>
        <v>65</v>
      </c>
      <c r="H209" t="s">
        <v>16</v>
      </c>
      <c r="I209" t="str">
        <f t="shared" si="11"/>
        <v>60-69</v>
      </c>
    </row>
    <row r="210" spans="1:9" hidden="1" x14ac:dyDescent="0.3">
      <c r="A210" t="s">
        <v>1081</v>
      </c>
      <c r="B210" t="s">
        <v>360</v>
      </c>
      <c r="C210" t="s">
        <v>40</v>
      </c>
      <c r="D210" t="str">
        <f t="shared" si="10"/>
        <v>Mark Hostetler</v>
      </c>
      <c r="F210">
        <v>1970</v>
      </c>
      <c r="G210" s="6">
        <f t="shared" si="9"/>
        <v>54</v>
      </c>
      <c r="H210" t="s">
        <v>16</v>
      </c>
      <c r="I210" t="str">
        <f t="shared" si="11"/>
        <v>50-59</v>
      </c>
    </row>
    <row r="211" spans="1:9" hidden="1" x14ac:dyDescent="0.3">
      <c r="A211" t="s">
        <v>1010</v>
      </c>
      <c r="B211" t="s">
        <v>361</v>
      </c>
      <c r="C211" t="s">
        <v>30</v>
      </c>
      <c r="D211" t="str">
        <f t="shared" si="10"/>
        <v>David Howes</v>
      </c>
      <c r="F211">
        <v>1964</v>
      </c>
      <c r="G211" s="6">
        <f t="shared" si="9"/>
        <v>60</v>
      </c>
      <c r="H211" t="s">
        <v>16</v>
      </c>
      <c r="I211" t="str">
        <f t="shared" si="11"/>
        <v>60-69</v>
      </c>
    </row>
    <row r="212" spans="1:9" hidden="1" x14ac:dyDescent="0.3">
      <c r="A212" t="s">
        <v>1019</v>
      </c>
      <c r="B212" t="s">
        <v>361</v>
      </c>
      <c r="C212" t="s">
        <v>362</v>
      </c>
      <c r="D212" t="str">
        <f t="shared" si="10"/>
        <v>Patricia Howes</v>
      </c>
      <c r="F212">
        <v>1965</v>
      </c>
      <c r="G212" s="6">
        <f t="shared" si="9"/>
        <v>59</v>
      </c>
      <c r="H212" t="s">
        <v>257</v>
      </c>
      <c r="I212" t="str">
        <f t="shared" si="11"/>
        <v>50-59</v>
      </c>
    </row>
    <row r="213" spans="1:9" hidden="1" x14ac:dyDescent="0.3">
      <c r="A213" t="s">
        <v>181</v>
      </c>
      <c r="B213" t="s">
        <v>182</v>
      </c>
      <c r="C213" t="s">
        <v>183</v>
      </c>
      <c r="D213" t="str">
        <f t="shared" si="10"/>
        <v>Lorraine Hoyne</v>
      </c>
      <c r="F213">
        <v>1961</v>
      </c>
      <c r="G213" s="6">
        <f t="shared" si="9"/>
        <v>63</v>
      </c>
      <c r="H213" t="s">
        <v>257</v>
      </c>
      <c r="I213" t="str">
        <f t="shared" si="11"/>
        <v>60-69</v>
      </c>
    </row>
    <row r="214" spans="1:9" hidden="1" x14ac:dyDescent="0.3">
      <c r="A214" t="s">
        <v>1125</v>
      </c>
      <c r="B214" t="s">
        <v>530</v>
      </c>
      <c r="C214" t="s">
        <v>529</v>
      </c>
      <c r="D214" t="str">
        <f t="shared" si="10"/>
        <v>Huan Qiang Hu</v>
      </c>
      <c r="F214">
        <v>1973</v>
      </c>
      <c r="G214" s="6">
        <f t="shared" si="9"/>
        <v>51</v>
      </c>
      <c r="H214" t="s">
        <v>16</v>
      </c>
      <c r="I214" t="str">
        <f t="shared" si="11"/>
        <v>50-59</v>
      </c>
    </row>
    <row r="215" spans="1:9" hidden="1" x14ac:dyDescent="0.3">
      <c r="A215" t="s">
        <v>1198</v>
      </c>
      <c r="B215" t="s">
        <v>508</v>
      </c>
      <c r="C215" t="s">
        <v>641</v>
      </c>
      <c r="D215" t="str">
        <f t="shared" si="10"/>
        <v>Jinyu Huang</v>
      </c>
      <c r="F215">
        <v>1977</v>
      </c>
      <c r="G215" s="6">
        <f t="shared" si="9"/>
        <v>47</v>
      </c>
      <c r="H215" t="s">
        <v>257</v>
      </c>
      <c r="I215" t="str">
        <f t="shared" si="11"/>
        <v>40-49</v>
      </c>
    </row>
    <row r="216" spans="1:9" hidden="1" x14ac:dyDescent="0.3">
      <c r="A216" t="s">
        <v>1274</v>
      </c>
      <c r="B216" t="s">
        <v>508</v>
      </c>
      <c r="C216" t="s">
        <v>900</v>
      </c>
      <c r="D216" t="str">
        <f t="shared" si="10"/>
        <v>Yaojiang Huang</v>
      </c>
      <c r="F216">
        <v>1982</v>
      </c>
      <c r="G216" s="6">
        <f t="shared" si="9"/>
        <v>42</v>
      </c>
      <c r="H216" t="s">
        <v>16</v>
      </c>
      <c r="I216" t="str">
        <f t="shared" si="11"/>
        <v>40-49</v>
      </c>
    </row>
    <row r="217" spans="1:9" hidden="1" x14ac:dyDescent="0.3">
      <c r="A217" t="s">
        <v>176</v>
      </c>
      <c r="B217" t="s">
        <v>177</v>
      </c>
      <c r="C217" t="s">
        <v>178</v>
      </c>
      <c r="D217" t="str">
        <f t="shared" si="10"/>
        <v>Lisa Huzel</v>
      </c>
      <c r="F217">
        <v>1967</v>
      </c>
      <c r="G217" s="6">
        <f t="shared" si="9"/>
        <v>57</v>
      </c>
      <c r="H217" t="s">
        <v>257</v>
      </c>
      <c r="I217" t="str">
        <f t="shared" si="11"/>
        <v>50-59</v>
      </c>
    </row>
    <row r="218" spans="1:9" hidden="1" x14ac:dyDescent="0.3">
      <c r="A218" t="s">
        <v>952</v>
      </c>
      <c r="B218" t="s">
        <v>151</v>
      </c>
      <c r="C218" t="s">
        <v>363</v>
      </c>
      <c r="D218" t="str">
        <f t="shared" si="10"/>
        <v>R√©mi Hyppia</v>
      </c>
      <c r="F218">
        <v>1957</v>
      </c>
      <c r="G218" s="6">
        <f t="shared" si="9"/>
        <v>67</v>
      </c>
      <c r="H218" t="s">
        <v>16</v>
      </c>
      <c r="I218" t="str">
        <f t="shared" si="11"/>
        <v>60-69</v>
      </c>
    </row>
    <row r="219" spans="1:9" hidden="1" x14ac:dyDescent="0.3">
      <c r="A219" t="s">
        <v>1241</v>
      </c>
      <c r="B219" t="s">
        <v>881</v>
      </c>
      <c r="C219" t="s">
        <v>882</v>
      </c>
      <c r="D219" t="str">
        <f t="shared" si="10"/>
        <v>Cl√©ment Hyvrier</v>
      </c>
      <c r="F219">
        <v>1980</v>
      </c>
      <c r="G219" s="6">
        <f t="shared" si="9"/>
        <v>44</v>
      </c>
      <c r="H219" t="s">
        <v>16</v>
      </c>
      <c r="I219" t="str">
        <f t="shared" si="11"/>
        <v>40-49</v>
      </c>
    </row>
    <row r="220" spans="1:9" hidden="1" x14ac:dyDescent="0.3">
      <c r="A220" t="s">
        <v>1259</v>
      </c>
      <c r="B220" t="s">
        <v>889</v>
      </c>
      <c r="C220" t="s">
        <v>30</v>
      </c>
      <c r="D220" t="str">
        <f t="shared" si="10"/>
        <v>David Ito</v>
      </c>
      <c r="F220">
        <v>1981</v>
      </c>
      <c r="G220" s="6">
        <f t="shared" si="9"/>
        <v>43</v>
      </c>
      <c r="H220" t="s">
        <v>16</v>
      </c>
      <c r="I220" t="str">
        <f t="shared" si="11"/>
        <v>40-49</v>
      </c>
    </row>
    <row r="221" spans="1:9" hidden="1" x14ac:dyDescent="0.3">
      <c r="A221" t="s">
        <v>1020</v>
      </c>
      <c r="B221" t="s">
        <v>642</v>
      </c>
      <c r="C221" t="s">
        <v>379</v>
      </c>
      <c r="D221" t="str">
        <f t="shared" si="10"/>
        <v>Isabelle Jaegly</v>
      </c>
      <c r="F221">
        <v>1965</v>
      </c>
      <c r="G221" s="6">
        <f t="shared" si="9"/>
        <v>59</v>
      </c>
      <c r="H221" t="s">
        <v>643</v>
      </c>
      <c r="I221" t="str">
        <f t="shared" si="11"/>
        <v>50-59</v>
      </c>
    </row>
    <row r="222" spans="1:9" hidden="1" x14ac:dyDescent="0.3">
      <c r="A222" t="s">
        <v>1319</v>
      </c>
      <c r="B222" t="s">
        <v>158</v>
      </c>
      <c r="C222" t="s">
        <v>159</v>
      </c>
      <c r="D222" t="str">
        <f t="shared" si="10"/>
        <v>Zygmunt Jakubek</v>
      </c>
      <c r="F222">
        <v>1957</v>
      </c>
      <c r="G222" s="6">
        <f t="shared" si="9"/>
        <v>67</v>
      </c>
      <c r="H222" t="s">
        <v>16</v>
      </c>
      <c r="I222" t="str">
        <f t="shared" si="11"/>
        <v>60-69</v>
      </c>
    </row>
    <row r="223" spans="1:9" hidden="1" x14ac:dyDescent="0.3">
      <c r="A223" t="s">
        <v>1161</v>
      </c>
      <c r="B223" t="s">
        <v>849</v>
      </c>
      <c r="C223" t="s">
        <v>850</v>
      </c>
      <c r="D223" t="str">
        <f t="shared" si="10"/>
        <v>Ko Jin</v>
      </c>
      <c r="F223">
        <v>1975</v>
      </c>
      <c r="G223" s="6">
        <f t="shared" si="9"/>
        <v>49</v>
      </c>
      <c r="H223" t="s">
        <v>16</v>
      </c>
      <c r="I223" t="str">
        <f t="shared" si="11"/>
        <v>40-49</v>
      </c>
    </row>
    <row r="224" spans="1:9" hidden="1" x14ac:dyDescent="0.3">
      <c r="A224" t="s">
        <v>1275</v>
      </c>
      <c r="B224" t="s">
        <v>901</v>
      </c>
      <c r="C224" t="s">
        <v>902</v>
      </c>
      <c r="D224" t="str">
        <f t="shared" si="10"/>
        <v>Nina Johnsen</v>
      </c>
      <c r="F224">
        <v>1982</v>
      </c>
      <c r="G224" s="6">
        <f t="shared" si="9"/>
        <v>42</v>
      </c>
      <c r="H224" t="s">
        <v>257</v>
      </c>
      <c r="I224" t="str">
        <f t="shared" si="11"/>
        <v>40-49</v>
      </c>
    </row>
    <row r="225" spans="1:9" hidden="1" x14ac:dyDescent="0.3">
      <c r="A225" t="s">
        <v>938</v>
      </c>
      <c r="B225" t="s">
        <v>366</v>
      </c>
      <c r="C225" t="s">
        <v>365</v>
      </c>
      <c r="D225" t="str">
        <f t="shared" si="10"/>
        <v>Jerry Johnson</v>
      </c>
      <c r="F225">
        <v>1955</v>
      </c>
      <c r="G225" s="6">
        <f t="shared" si="9"/>
        <v>69</v>
      </c>
      <c r="H225" t="s">
        <v>16</v>
      </c>
      <c r="I225" t="str">
        <f t="shared" si="11"/>
        <v>60-69</v>
      </c>
    </row>
    <row r="226" spans="1:9" hidden="1" x14ac:dyDescent="0.3">
      <c r="A226" t="s">
        <v>986</v>
      </c>
      <c r="B226" t="s">
        <v>644</v>
      </c>
      <c r="C226" t="s">
        <v>645</v>
      </c>
      <c r="D226" t="str">
        <f t="shared" si="10"/>
        <v>Ann Jolly</v>
      </c>
      <c r="F226">
        <v>1962</v>
      </c>
      <c r="G226" s="6">
        <f t="shared" si="9"/>
        <v>62</v>
      </c>
      <c r="H226" t="s">
        <v>257</v>
      </c>
      <c r="I226" t="str">
        <f t="shared" si="11"/>
        <v>60-69</v>
      </c>
    </row>
    <row r="227" spans="1:9" hidden="1" x14ac:dyDescent="0.3">
      <c r="A227" t="s">
        <v>918</v>
      </c>
      <c r="B227" t="s">
        <v>1327</v>
      </c>
      <c r="C227" t="s">
        <v>110</v>
      </c>
      <c r="D227" t="str">
        <f t="shared" si="10"/>
        <v>Andre Kahle</v>
      </c>
      <c r="F227">
        <v>1948</v>
      </c>
      <c r="G227" s="6">
        <f t="shared" si="9"/>
        <v>76</v>
      </c>
      <c r="H227" t="s">
        <v>16</v>
      </c>
      <c r="I227" t="str">
        <f t="shared" si="11"/>
        <v>70+</v>
      </c>
    </row>
    <row r="228" spans="1:9" hidden="1" x14ac:dyDescent="0.3">
      <c r="A228" t="s">
        <v>780</v>
      </c>
      <c r="B228" t="s">
        <v>34</v>
      </c>
      <c r="C228" t="s">
        <v>35</v>
      </c>
      <c r="D228" t="str">
        <f t="shared" si="10"/>
        <v>Zurab Kaisidi</v>
      </c>
      <c r="E228" s="13">
        <v>27476</v>
      </c>
      <c r="F228">
        <v>1975</v>
      </c>
      <c r="G228" s="6">
        <f t="shared" si="9"/>
        <v>49</v>
      </c>
      <c r="H228" t="s">
        <v>16</v>
      </c>
      <c r="I228" t="str">
        <f t="shared" si="11"/>
        <v>40-49</v>
      </c>
    </row>
    <row r="229" spans="1:9" hidden="1" x14ac:dyDescent="0.3">
      <c r="A229" t="s">
        <v>172</v>
      </c>
      <c r="B229" t="s">
        <v>173</v>
      </c>
      <c r="C229" t="s">
        <v>161</v>
      </c>
      <c r="D229" t="str">
        <f t="shared" si="10"/>
        <v>Mike Kasunic</v>
      </c>
      <c r="F229">
        <v>1969</v>
      </c>
      <c r="G229" s="6">
        <f t="shared" si="9"/>
        <v>55</v>
      </c>
      <c r="H229" t="s">
        <v>16</v>
      </c>
      <c r="I229" t="str">
        <f t="shared" si="11"/>
        <v>50-59</v>
      </c>
    </row>
    <row r="230" spans="1:9" hidden="1" x14ac:dyDescent="0.3">
      <c r="A230" t="s">
        <v>1242</v>
      </c>
      <c r="B230" t="s">
        <v>646</v>
      </c>
      <c r="C230" t="s">
        <v>647</v>
      </c>
      <c r="D230" t="str">
        <f t="shared" si="10"/>
        <v>Kateryna Keefer</v>
      </c>
      <c r="F230">
        <v>1980</v>
      </c>
      <c r="G230" s="6">
        <f t="shared" si="9"/>
        <v>44</v>
      </c>
      <c r="H230" t="s">
        <v>257</v>
      </c>
      <c r="I230" t="str">
        <f t="shared" si="11"/>
        <v>40-49</v>
      </c>
    </row>
    <row r="231" spans="1:9" hidden="1" x14ac:dyDescent="0.3">
      <c r="A231" t="s">
        <v>1043</v>
      </c>
      <c r="B231" t="s">
        <v>475</v>
      </c>
      <c r="C231" t="s">
        <v>403</v>
      </c>
      <c r="D231" t="str">
        <f t="shared" si="10"/>
        <v>Brad Kelly</v>
      </c>
      <c r="F231">
        <v>1967</v>
      </c>
      <c r="G231" s="6">
        <f t="shared" si="9"/>
        <v>57</v>
      </c>
      <c r="H231" t="s">
        <v>16</v>
      </c>
      <c r="I231" t="str">
        <f t="shared" si="11"/>
        <v>50-59</v>
      </c>
    </row>
    <row r="232" spans="1:9" hidden="1" x14ac:dyDescent="0.3">
      <c r="A232" t="s">
        <v>1126</v>
      </c>
      <c r="B232" t="s">
        <v>475</v>
      </c>
      <c r="C232" t="s">
        <v>126</v>
      </c>
      <c r="D232" t="str">
        <f t="shared" si="10"/>
        <v>Scott Kelly</v>
      </c>
      <c r="F232">
        <v>1973</v>
      </c>
      <c r="G232" s="6">
        <f t="shared" si="9"/>
        <v>51</v>
      </c>
      <c r="H232" t="s">
        <v>16</v>
      </c>
      <c r="I232" t="str">
        <f t="shared" si="11"/>
        <v>50-59</v>
      </c>
    </row>
    <row r="233" spans="1:9" hidden="1" x14ac:dyDescent="0.3">
      <c r="A233" t="s">
        <v>1068</v>
      </c>
      <c r="B233" t="s">
        <v>368</v>
      </c>
      <c r="C233" t="s">
        <v>367</v>
      </c>
      <c r="D233" t="str">
        <f t="shared" si="10"/>
        <v>Tetyana Khalfaui</v>
      </c>
      <c r="F233">
        <v>1969</v>
      </c>
      <c r="G233" s="6">
        <f t="shared" si="9"/>
        <v>55</v>
      </c>
      <c r="H233" t="s">
        <v>257</v>
      </c>
      <c r="I233" t="str">
        <f t="shared" si="11"/>
        <v>50-59</v>
      </c>
    </row>
    <row r="234" spans="1:9" hidden="1" x14ac:dyDescent="0.3">
      <c r="A234" t="s">
        <v>1214</v>
      </c>
      <c r="B234" t="s">
        <v>868</v>
      </c>
      <c r="C234" t="s">
        <v>869</v>
      </c>
      <c r="D234" t="str">
        <f t="shared" si="10"/>
        <v>DOHOON KIM</v>
      </c>
      <c r="F234">
        <v>1978</v>
      </c>
      <c r="G234" s="6">
        <f t="shared" si="9"/>
        <v>46</v>
      </c>
      <c r="H234" t="s">
        <v>16</v>
      </c>
      <c r="I234" t="str">
        <f t="shared" si="11"/>
        <v>40-49</v>
      </c>
    </row>
    <row r="235" spans="1:9" hidden="1" x14ac:dyDescent="0.3">
      <c r="A235" t="s">
        <v>1276</v>
      </c>
      <c r="B235" t="s">
        <v>562</v>
      </c>
      <c r="C235" t="s">
        <v>903</v>
      </c>
      <c r="D235" t="str">
        <f t="shared" si="10"/>
        <v>Jaeku Kim</v>
      </c>
      <c r="F235">
        <v>1982</v>
      </c>
      <c r="G235" s="6">
        <f t="shared" si="9"/>
        <v>42</v>
      </c>
      <c r="H235" t="s">
        <v>16</v>
      </c>
      <c r="I235" t="str">
        <f t="shared" si="11"/>
        <v>40-49</v>
      </c>
    </row>
    <row r="236" spans="1:9" hidden="1" x14ac:dyDescent="0.3">
      <c r="A236" t="s">
        <v>939</v>
      </c>
      <c r="B236" t="s">
        <v>789</v>
      </c>
      <c r="C236" t="s">
        <v>322</v>
      </c>
      <c r="D236" t="str">
        <f t="shared" si="10"/>
        <v>Peter Kingsman</v>
      </c>
      <c r="F236">
        <v>1955</v>
      </c>
      <c r="G236" s="6">
        <f t="shared" si="9"/>
        <v>69</v>
      </c>
      <c r="H236" t="s">
        <v>16</v>
      </c>
      <c r="I236" t="str">
        <f t="shared" si="11"/>
        <v>60-69</v>
      </c>
    </row>
    <row r="237" spans="1:9" hidden="1" x14ac:dyDescent="0.3">
      <c r="A237" t="s">
        <v>1183</v>
      </c>
      <c r="B237" t="s">
        <v>648</v>
      </c>
      <c r="C237" t="s">
        <v>649</v>
      </c>
      <c r="D237" t="str">
        <f t="shared" si="10"/>
        <v>Derrick Ko Heinrichs</v>
      </c>
      <c r="F237">
        <v>1976</v>
      </c>
      <c r="G237" s="6">
        <f t="shared" si="9"/>
        <v>48</v>
      </c>
      <c r="H237" t="s">
        <v>16</v>
      </c>
      <c r="I237" t="str">
        <f t="shared" si="11"/>
        <v>40-49</v>
      </c>
    </row>
    <row r="238" spans="1:9" hidden="1" x14ac:dyDescent="0.3">
      <c r="A238" t="s">
        <v>1142</v>
      </c>
      <c r="B238" t="s">
        <v>1311</v>
      </c>
      <c r="C238" t="s">
        <v>1409</v>
      </c>
      <c r="D238" t="str">
        <f t="shared" si="10"/>
        <v>Zhao xia Kong</v>
      </c>
      <c r="F238">
        <v>1974</v>
      </c>
      <c r="G238" s="6">
        <f t="shared" si="9"/>
        <v>50</v>
      </c>
      <c r="H238" t="s">
        <v>257</v>
      </c>
      <c r="I238" t="str">
        <f t="shared" si="11"/>
        <v>50-59</v>
      </c>
    </row>
    <row r="239" spans="1:9" hidden="1" x14ac:dyDescent="0.3">
      <c r="A239" t="s">
        <v>1315</v>
      </c>
      <c r="B239" t="s">
        <v>179</v>
      </c>
      <c r="C239" t="s">
        <v>180</v>
      </c>
      <c r="D239" t="str">
        <f t="shared" si="10"/>
        <v>Gina Konschuh</v>
      </c>
      <c r="F239">
        <v>1967</v>
      </c>
      <c r="G239" s="6">
        <f t="shared" si="9"/>
        <v>57</v>
      </c>
      <c r="H239" t="s">
        <v>257</v>
      </c>
      <c r="I239" t="str">
        <f t="shared" si="11"/>
        <v>50-59</v>
      </c>
    </row>
    <row r="240" spans="1:9" hidden="1" x14ac:dyDescent="0.3">
      <c r="A240" t="s">
        <v>744</v>
      </c>
      <c r="B240" t="s">
        <v>240</v>
      </c>
      <c r="C240" t="s">
        <v>241</v>
      </c>
      <c r="D240" t="str">
        <f t="shared" si="10"/>
        <v>Eden Koster</v>
      </c>
      <c r="F240">
        <v>1969</v>
      </c>
      <c r="G240" s="6">
        <f t="shared" si="9"/>
        <v>55</v>
      </c>
      <c r="H240" t="s">
        <v>257</v>
      </c>
      <c r="I240" t="str">
        <f t="shared" si="11"/>
        <v>50-59</v>
      </c>
    </row>
    <row r="241" spans="1:9" hidden="1" x14ac:dyDescent="0.3">
      <c r="A241" t="s">
        <v>1021</v>
      </c>
      <c r="B241" t="s">
        <v>650</v>
      </c>
      <c r="C241" t="s">
        <v>651</v>
      </c>
      <c r="D241" t="str">
        <f t="shared" si="10"/>
        <v>Wanda Kowalski</v>
      </c>
      <c r="F241">
        <v>1965</v>
      </c>
      <c r="G241" s="6">
        <f t="shared" si="9"/>
        <v>59</v>
      </c>
      <c r="H241" t="s">
        <v>257</v>
      </c>
      <c r="I241" t="str">
        <f t="shared" si="11"/>
        <v>50-59</v>
      </c>
    </row>
    <row r="242" spans="1:9" hidden="1" x14ac:dyDescent="0.3">
      <c r="A242" t="s">
        <v>745</v>
      </c>
      <c r="B242" t="s">
        <v>160</v>
      </c>
      <c r="C242" t="s">
        <v>161</v>
      </c>
      <c r="D242" t="str">
        <f t="shared" si="10"/>
        <v>Mike Krasnich</v>
      </c>
      <c r="F242">
        <v>1961</v>
      </c>
      <c r="G242" s="6">
        <f t="shared" si="9"/>
        <v>63</v>
      </c>
      <c r="H242" t="s">
        <v>16</v>
      </c>
      <c r="I242" t="str">
        <f t="shared" si="11"/>
        <v>60-69</v>
      </c>
    </row>
    <row r="243" spans="1:9" hidden="1" x14ac:dyDescent="0.3">
      <c r="A243" t="s">
        <v>987</v>
      </c>
      <c r="B243" t="s">
        <v>502</v>
      </c>
      <c r="C243" t="s">
        <v>376</v>
      </c>
      <c r="D243" t="str">
        <f t="shared" si="10"/>
        <v>Tom Kristan</v>
      </c>
      <c r="F243">
        <v>1962</v>
      </c>
      <c r="G243" s="6">
        <f t="shared" si="9"/>
        <v>62</v>
      </c>
      <c r="H243" t="s">
        <v>16</v>
      </c>
      <c r="I243" t="str">
        <f t="shared" si="11"/>
        <v>60-69</v>
      </c>
    </row>
    <row r="244" spans="1:9" hidden="1" x14ac:dyDescent="0.3">
      <c r="A244" t="s">
        <v>81</v>
      </c>
      <c r="B244" t="s">
        <v>82</v>
      </c>
      <c r="C244" t="s">
        <v>83</v>
      </c>
      <c r="D244" t="str">
        <f t="shared" si="10"/>
        <v>Fritz Kristbergs</v>
      </c>
      <c r="F244">
        <v>1945</v>
      </c>
      <c r="G244" s="6">
        <f t="shared" si="9"/>
        <v>79</v>
      </c>
      <c r="H244" t="s">
        <v>16</v>
      </c>
      <c r="I244" t="str">
        <f t="shared" si="11"/>
        <v>70+</v>
      </c>
    </row>
    <row r="245" spans="1:9" hidden="1" x14ac:dyDescent="0.3">
      <c r="A245" t="s">
        <v>1044</v>
      </c>
      <c r="B245" t="s">
        <v>809</v>
      </c>
      <c r="C245" t="s">
        <v>810</v>
      </c>
      <c r="D245" t="str">
        <f t="shared" si="10"/>
        <v>alexey kuznetsov</v>
      </c>
      <c r="F245">
        <v>1967</v>
      </c>
      <c r="G245" s="6">
        <f t="shared" si="9"/>
        <v>57</v>
      </c>
      <c r="H245" t="s">
        <v>16</v>
      </c>
      <c r="I245" t="str">
        <f t="shared" si="11"/>
        <v>50-59</v>
      </c>
    </row>
    <row r="246" spans="1:9" hidden="1" x14ac:dyDescent="0.3">
      <c r="A246" t="s">
        <v>746</v>
      </c>
      <c r="B246" t="s">
        <v>189</v>
      </c>
      <c r="C246" t="s">
        <v>190</v>
      </c>
      <c r="D246" t="str">
        <f t="shared" si="10"/>
        <v>Karen Laansoo</v>
      </c>
      <c r="F246">
        <v>1976</v>
      </c>
      <c r="G246" s="6">
        <f t="shared" si="9"/>
        <v>48</v>
      </c>
      <c r="H246" t="s">
        <v>257</v>
      </c>
      <c r="I246" t="str">
        <f t="shared" si="11"/>
        <v>40-49</v>
      </c>
    </row>
    <row r="247" spans="1:9" hidden="1" x14ac:dyDescent="0.3">
      <c r="A247" t="s">
        <v>958</v>
      </c>
      <c r="B247" t="s">
        <v>492</v>
      </c>
      <c r="C247" t="s">
        <v>278</v>
      </c>
      <c r="D247" t="str">
        <f t="shared" si="10"/>
        <v>Guy Labrie</v>
      </c>
      <c r="F247">
        <v>1958</v>
      </c>
      <c r="G247" s="6">
        <f t="shared" si="9"/>
        <v>66</v>
      </c>
      <c r="H247" t="s">
        <v>16</v>
      </c>
      <c r="I247" t="str">
        <f t="shared" si="11"/>
        <v>60-69</v>
      </c>
    </row>
    <row r="248" spans="1:9" hidden="1" x14ac:dyDescent="0.3">
      <c r="A248" t="s">
        <v>1127</v>
      </c>
      <c r="B248" t="s">
        <v>835</v>
      </c>
      <c r="C248" t="s">
        <v>836</v>
      </c>
      <c r="D248" t="str">
        <f t="shared" si="10"/>
        <v>Sonia Lacelle</v>
      </c>
      <c r="F248">
        <v>1973</v>
      </c>
      <c r="G248" s="6">
        <f t="shared" si="9"/>
        <v>51</v>
      </c>
      <c r="H248" t="s">
        <v>257</v>
      </c>
      <c r="I248" t="str">
        <f t="shared" si="11"/>
        <v>50-59</v>
      </c>
    </row>
    <row r="249" spans="1:9" hidden="1" x14ac:dyDescent="0.3">
      <c r="A249" t="s">
        <v>1003</v>
      </c>
      <c r="B249" t="s">
        <v>370</v>
      </c>
      <c r="C249" t="s">
        <v>369</v>
      </c>
      <c r="D249" t="str">
        <f t="shared" si="10"/>
        <v>Pierre Andr√© Lachapelle</v>
      </c>
      <c r="F249">
        <v>1963</v>
      </c>
      <c r="G249" s="6">
        <f t="shared" si="9"/>
        <v>61</v>
      </c>
      <c r="H249" t="s">
        <v>16</v>
      </c>
      <c r="I249" t="str">
        <f t="shared" si="11"/>
        <v>60-69</v>
      </c>
    </row>
    <row r="250" spans="1:9" hidden="1" x14ac:dyDescent="0.3">
      <c r="A250" t="s">
        <v>1112</v>
      </c>
      <c r="B250" t="s">
        <v>652</v>
      </c>
      <c r="C250" t="s">
        <v>653</v>
      </c>
      <c r="D250" t="str">
        <f t="shared" si="10"/>
        <v>Shaun LaGrange</v>
      </c>
      <c r="F250">
        <v>1972</v>
      </c>
      <c r="G250" s="6">
        <f t="shared" si="9"/>
        <v>52</v>
      </c>
      <c r="H250" t="s">
        <v>16</v>
      </c>
      <c r="I250" t="str">
        <f t="shared" si="11"/>
        <v>50-59</v>
      </c>
    </row>
    <row r="251" spans="1:9" hidden="1" x14ac:dyDescent="0.3">
      <c r="A251" t="s">
        <v>747</v>
      </c>
      <c r="B251" t="s">
        <v>214</v>
      </c>
      <c r="C251" t="s">
        <v>215</v>
      </c>
      <c r="D251" t="str">
        <f t="shared" si="10"/>
        <v>Lory Laing</v>
      </c>
      <c r="F251">
        <v>1950</v>
      </c>
      <c r="G251" s="6">
        <f t="shared" si="9"/>
        <v>74</v>
      </c>
      <c r="H251" t="s">
        <v>257</v>
      </c>
      <c r="I251" t="str">
        <f t="shared" si="11"/>
        <v>70+</v>
      </c>
    </row>
    <row r="252" spans="1:9" hidden="1" x14ac:dyDescent="0.3">
      <c r="A252" t="s">
        <v>1022</v>
      </c>
      <c r="B252" t="s">
        <v>371</v>
      </c>
      <c r="C252" t="s">
        <v>324</v>
      </c>
      <c r="D252" t="str">
        <f t="shared" si="10"/>
        <v>Marie-France Lalancette</v>
      </c>
      <c r="F252">
        <v>1965</v>
      </c>
      <c r="G252" s="6">
        <f t="shared" si="9"/>
        <v>59</v>
      </c>
      <c r="H252" t="s">
        <v>257</v>
      </c>
      <c r="I252" t="str">
        <f t="shared" si="11"/>
        <v>50-59</v>
      </c>
    </row>
    <row r="253" spans="1:9" hidden="1" x14ac:dyDescent="0.3">
      <c r="A253" t="s">
        <v>748</v>
      </c>
      <c r="B253" t="s">
        <v>216</v>
      </c>
      <c r="C253" t="s">
        <v>217</v>
      </c>
      <c r="D253" t="str">
        <f t="shared" si="10"/>
        <v>Evelyn Lam</v>
      </c>
      <c r="F253">
        <v>1972</v>
      </c>
      <c r="G253" s="6">
        <f t="shared" si="9"/>
        <v>52</v>
      </c>
      <c r="H253" t="s">
        <v>257</v>
      </c>
      <c r="I253" t="str">
        <f t="shared" si="11"/>
        <v>50-59</v>
      </c>
    </row>
    <row r="254" spans="1:9" hidden="1" x14ac:dyDescent="0.3">
      <c r="A254" t="s">
        <v>1011</v>
      </c>
      <c r="B254" t="s">
        <v>216</v>
      </c>
      <c r="C254" t="s">
        <v>654</v>
      </c>
      <c r="D254" t="str">
        <f t="shared" si="10"/>
        <v>Minh Lam</v>
      </c>
      <c r="F254">
        <v>1964</v>
      </c>
      <c r="G254" s="6">
        <f t="shared" si="9"/>
        <v>60</v>
      </c>
      <c r="H254" t="s">
        <v>16</v>
      </c>
      <c r="I254" t="str">
        <f t="shared" si="11"/>
        <v>60-69</v>
      </c>
    </row>
    <row r="255" spans="1:9" hidden="1" x14ac:dyDescent="0.3">
      <c r="A255" t="s">
        <v>749</v>
      </c>
      <c r="B255" t="s">
        <v>71</v>
      </c>
      <c r="C255" t="s">
        <v>72</v>
      </c>
      <c r="D255" t="str">
        <f t="shared" si="10"/>
        <v>Al Landoni</v>
      </c>
      <c r="F255">
        <v>1946</v>
      </c>
      <c r="G255" s="6">
        <f t="shared" si="9"/>
        <v>78</v>
      </c>
      <c r="H255" t="s">
        <v>16</v>
      </c>
      <c r="I255" t="str">
        <f t="shared" si="11"/>
        <v>70+</v>
      </c>
    </row>
    <row r="256" spans="1:9" hidden="1" x14ac:dyDescent="0.3">
      <c r="A256" t="s">
        <v>750</v>
      </c>
      <c r="B256" t="s">
        <v>242</v>
      </c>
      <c r="C256" t="s">
        <v>243</v>
      </c>
      <c r="D256" t="str">
        <f t="shared" si="10"/>
        <v>Daphne Lane</v>
      </c>
      <c r="F256">
        <v>1950</v>
      </c>
      <c r="G256" s="6">
        <f t="shared" si="9"/>
        <v>74</v>
      </c>
      <c r="H256" t="s">
        <v>257</v>
      </c>
      <c r="I256" t="str">
        <f t="shared" si="11"/>
        <v>70+</v>
      </c>
    </row>
    <row r="257" spans="1:9" hidden="1" x14ac:dyDescent="0.3">
      <c r="A257" t="s">
        <v>1004</v>
      </c>
      <c r="B257" t="s">
        <v>505</v>
      </c>
      <c r="C257" t="s">
        <v>504</v>
      </c>
      <c r="D257" t="str">
        <f t="shared" si="10"/>
        <v>Esther Lapointe</v>
      </c>
      <c r="F257">
        <v>1963</v>
      </c>
      <c r="G257" s="6">
        <f t="shared" ref="G257:G319" si="12">+$J$1-F257</f>
        <v>61</v>
      </c>
      <c r="H257" t="s">
        <v>257</v>
      </c>
      <c r="I257" t="str">
        <f t="shared" si="11"/>
        <v>60-69</v>
      </c>
    </row>
    <row r="258" spans="1:9" hidden="1" x14ac:dyDescent="0.3">
      <c r="A258" t="s">
        <v>106</v>
      </c>
      <c r="B258" t="s">
        <v>107</v>
      </c>
      <c r="C258" t="s">
        <v>108</v>
      </c>
      <c r="D258" t="str">
        <f t="shared" ref="D258:D320" si="13">_xlfn.CONCAT(C258," ",B258)</f>
        <v>Bastien Larochelle</v>
      </c>
      <c r="F258">
        <v>1964</v>
      </c>
      <c r="G258" s="6">
        <f t="shared" si="12"/>
        <v>60</v>
      </c>
      <c r="H258" t="s">
        <v>16</v>
      </c>
      <c r="I258" t="str">
        <f t="shared" ref="I258:I320" si="14">IF(ISBLANK(F258),"Blank",IF(G258&lt;40,"Not a Vet",IF(G258&lt;50,"40-49",IF(G258&lt;60,"50-59",IF(G258&lt;70,"60-69","70+")))))</f>
        <v>60-69</v>
      </c>
    </row>
    <row r="259" spans="1:9" hidden="1" x14ac:dyDescent="0.3">
      <c r="A259" t="s">
        <v>1184</v>
      </c>
      <c r="B259" t="s">
        <v>372</v>
      </c>
      <c r="C259" t="s">
        <v>318</v>
      </c>
      <c r="D259" t="str">
        <f t="shared" si="13"/>
        <v>Martin Larouche</v>
      </c>
      <c r="F259">
        <v>1976</v>
      </c>
      <c r="G259" s="6">
        <f t="shared" si="12"/>
        <v>48</v>
      </c>
      <c r="H259" t="s">
        <v>16</v>
      </c>
      <c r="I259" t="str">
        <f t="shared" si="14"/>
        <v>40-49</v>
      </c>
    </row>
    <row r="260" spans="1:9" hidden="1" x14ac:dyDescent="0.3">
      <c r="A260" t="s">
        <v>751</v>
      </c>
      <c r="B260" t="s">
        <v>109</v>
      </c>
      <c r="C260" t="s">
        <v>110</v>
      </c>
      <c r="D260" t="str">
        <f t="shared" si="13"/>
        <v>Andre Lavergne</v>
      </c>
      <c r="F260">
        <v>1974</v>
      </c>
      <c r="G260" s="6">
        <f t="shared" si="12"/>
        <v>50</v>
      </c>
      <c r="H260" t="s">
        <v>16</v>
      </c>
      <c r="I260" t="str">
        <f t="shared" si="14"/>
        <v>50-59</v>
      </c>
    </row>
    <row r="261" spans="1:9" hidden="1" x14ac:dyDescent="0.3">
      <c r="A261" t="s">
        <v>752</v>
      </c>
      <c r="B261" t="s">
        <v>86</v>
      </c>
      <c r="C261" t="s">
        <v>87</v>
      </c>
      <c r="D261" t="str">
        <f t="shared" si="13"/>
        <v>Matt Lawrence</v>
      </c>
      <c r="F261">
        <v>1976</v>
      </c>
      <c r="G261" s="6">
        <f t="shared" si="12"/>
        <v>48</v>
      </c>
      <c r="H261" t="s">
        <v>16</v>
      </c>
      <c r="I261" t="str">
        <f t="shared" si="14"/>
        <v>40-49</v>
      </c>
    </row>
    <row r="262" spans="1:9" hidden="1" x14ac:dyDescent="0.3">
      <c r="A262" t="s">
        <v>753</v>
      </c>
      <c r="B262" t="s">
        <v>103</v>
      </c>
      <c r="C262" t="s">
        <v>104</v>
      </c>
      <c r="D262" t="str">
        <f t="shared" si="13"/>
        <v>Yannick Le Devehat</v>
      </c>
      <c r="F262">
        <v>1969</v>
      </c>
      <c r="G262" s="6">
        <f t="shared" si="12"/>
        <v>55</v>
      </c>
      <c r="H262" t="s">
        <v>16</v>
      </c>
      <c r="I262" t="str">
        <f t="shared" si="14"/>
        <v>50-59</v>
      </c>
    </row>
    <row r="263" spans="1:9" hidden="1" x14ac:dyDescent="0.3">
      <c r="A263" t="s">
        <v>1082</v>
      </c>
      <c r="B263" t="s">
        <v>655</v>
      </c>
      <c r="C263" t="s">
        <v>100</v>
      </c>
      <c r="D263" t="str">
        <f t="shared" si="13"/>
        <v>Jean-Claude Lebel</v>
      </c>
      <c r="F263">
        <v>1970</v>
      </c>
      <c r="G263" s="6">
        <f t="shared" si="12"/>
        <v>54</v>
      </c>
      <c r="H263" t="s">
        <v>16</v>
      </c>
      <c r="I263" t="str">
        <f t="shared" si="14"/>
        <v>50-59</v>
      </c>
    </row>
    <row r="264" spans="1:9" hidden="1" x14ac:dyDescent="0.3">
      <c r="A264" t="s">
        <v>782</v>
      </c>
      <c r="B264" t="s">
        <v>36</v>
      </c>
      <c r="C264" t="s">
        <v>37</v>
      </c>
      <c r="D264" t="str">
        <f t="shared" si="13"/>
        <v>Ambrose Lee</v>
      </c>
      <c r="E264" s="13">
        <v>25735</v>
      </c>
      <c r="F264">
        <v>1970</v>
      </c>
      <c r="G264" s="6">
        <f t="shared" si="12"/>
        <v>54</v>
      </c>
      <c r="H264" t="s">
        <v>16</v>
      </c>
      <c r="I264" t="str">
        <f t="shared" si="14"/>
        <v>50-59</v>
      </c>
    </row>
    <row r="265" spans="1:9" hidden="1" x14ac:dyDescent="0.3">
      <c r="A265" t="s">
        <v>1128</v>
      </c>
      <c r="B265" t="s">
        <v>36</v>
      </c>
      <c r="C265" t="s">
        <v>656</v>
      </c>
      <c r="D265" t="str">
        <f t="shared" si="13"/>
        <v>Jake Lee</v>
      </c>
      <c r="F265">
        <v>1973</v>
      </c>
      <c r="G265" s="6">
        <f t="shared" si="12"/>
        <v>51</v>
      </c>
      <c r="H265" t="s">
        <v>257</v>
      </c>
      <c r="I265" t="str">
        <f t="shared" si="14"/>
        <v>50-59</v>
      </c>
    </row>
    <row r="266" spans="1:9" hidden="1" x14ac:dyDescent="0.3">
      <c r="A266" t="s">
        <v>1143</v>
      </c>
      <c r="B266" t="s">
        <v>36</v>
      </c>
      <c r="C266" t="s">
        <v>657</v>
      </c>
      <c r="D266" t="str">
        <f t="shared" si="13"/>
        <v>Jeremy Peter Lee</v>
      </c>
      <c r="F266">
        <v>1974</v>
      </c>
      <c r="G266" s="6">
        <f t="shared" si="12"/>
        <v>50</v>
      </c>
      <c r="H266" t="s">
        <v>16</v>
      </c>
      <c r="I266" t="str">
        <f t="shared" si="14"/>
        <v>50-59</v>
      </c>
    </row>
    <row r="267" spans="1:9" hidden="1" x14ac:dyDescent="0.3">
      <c r="A267" t="s">
        <v>1069</v>
      </c>
      <c r="B267" t="s">
        <v>819</v>
      </c>
      <c r="C267" t="s">
        <v>482</v>
      </c>
      <c r="D267" t="str">
        <f t="shared" si="13"/>
        <v>Deborah Lee Chang</v>
      </c>
      <c r="F267">
        <v>1969</v>
      </c>
      <c r="G267" s="6">
        <f t="shared" si="12"/>
        <v>55</v>
      </c>
      <c r="H267" t="s">
        <v>257</v>
      </c>
      <c r="I267" t="str">
        <f t="shared" si="14"/>
        <v>50-59</v>
      </c>
    </row>
    <row r="268" spans="1:9" hidden="1" x14ac:dyDescent="0.3">
      <c r="A268" t="s">
        <v>926</v>
      </c>
      <c r="B268" t="s">
        <v>1283</v>
      </c>
      <c r="C268" t="s">
        <v>483</v>
      </c>
      <c r="D268" t="str">
        <f t="shared" si="13"/>
        <v>Danielle Lefèvre</v>
      </c>
      <c r="F268">
        <v>1952</v>
      </c>
      <c r="G268" s="6">
        <f t="shared" si="12"/>
        <v>72</v>
      </c>
      <c r="H268" t="s">
        <v>257</v>
      </c>
      <c r="I268" t="str">
        <f t="shared" si="14"/>
        <v>70+</v>
      </c>
    </row>
    <row r="269" spans="1:9" hidden="1" x14ac:dyDescent="0.3">
      <c r="A269" t="s">
        <v>1095</v>
      </c>
      <c r="B269" t="s">
        <v>826</v>
      </c>
      <c r="C269" t="s">
        <v>277</v>
      </c>
      <c r="D269" t="str">
        <f t="shared" si="13"/>
        <v>Alain Lefebvre</v>
      </c>
      <c r="F269">
        <v>1971</v>
      </c>
      <c r="G269" s="6">
        <f t="shared" si="12"/>
        <v>53</v>
      </c>
      <c r="H269" t="s">
        <v>16</v>
      </c>
      <c r="I269" t="str">
        <f t="shared" si="14"/>
        <v>50-59</v>
      </c>
    </row>
    <row r="270" spans="1:9" hidden="1" x14ac:dyDescent="0.3">
      <c r="A270" t="s">
        <v>1061</v>
      </c>
      <c r="B270" t="s">
        <v>1320</v>
      </c>
      <c r="C270" t="s">
        <v>198</v>
      </c>
      <c r="D270" t="str">
        <f t="shared" si="13"/>
        <v>Maryse Lelievre</v>
      </c>
      <c r="F270">
        <v>1968</v>
      </c>
      <c r="G270" s="6">
        <f t="shared" si="12"/>
        <v>56</v>
      </c>
      <c r="H270" t="s">
        <v>257</v>
      </c>
      <c r="I270" t="str">
        <f t="shared" si="14"/>
        <v>50-59</v>
      </c>
    </row>
    <row r="271" spans="1:9" hidden="1" x14ac:dyDescent="0.3">
      <c r="A271" t="s">
        <v>1012</v>
      </c>
      <c r="B271" t="s">
        <v>803</v>
      </c>
      <c r="C271" t="s">
        <v>804</v>
      </c>
      <c r="D271" t="str">
        <f t="shared" si="13"/>
        <v>Dany Leroux</v>
      </c>
      <c r="F271">
        <v>1964</v>
      </c>
      <c r="G271" s="6">
        <f t="shared" si="12"/>
        <v>60</v>
      </c>
      <c r="H271" t="s">
        <v>16</v>
      </c>
      <c r="I271" t="str">
        <f t="shared" si="14"/>
        <v>60-69</v>
      </c>
    </row>
    <row r="272" spans="1:9" hidden="1" x14ac:dyDescent="0.3">
      <c r="A272" t="s">
        <v>1045</v>
      </c>
      <c r="B272" t="s">
        <v>374</v>
      </c>
      <c r="C272" t="s">
        <v>373</v>
      </c>
      <c r="D272" t="str">
        <f t="shared" si="13"/>
        <v>Lincoln Li</v>
      </c>
      <c r="F272">
        <v>1967</v>
      </c>
      <c r="G272" s="6">
        <f t="shared" si="12"/>
        <v>57</v>
      </c>
      <c r="H272" t="s">
        <v>16</v>
      </c>
      <c r="I272" t="str">
        <f t="shared" si="14"/>
        <v>50-59</v>
      </c>
    </row>
    <row r="273" spans="1:9" hidden="1" x14ac:dyDescent="0.3">
      <c r="A273" t="s">
        <v>754</v>
      </c>
      <c r="B273" t="s">
        <v>89</v>
      </c>
      <c r="C273" t="s">
        <v>90</v>
      </c>
      <c r="D273" t="str">
        <f t="shared" si="13"/>
        <v>Adrian Liggins</v>
      </c>
      <c r="F273">
        <v>1963</v>
      </c>
      <c r="G273" s="6">
        <f t="shared" si="12"/>
        <v>61</v>
      </c>
      <c r="H273" t="s">
        <v>16</v>
      </c>
      <c r="I273" t="str">
        <f t="shared" si="14"/>
        <v>60-69</v>
      </c>
    </row>
    <row r="274" spans="1:9" hidden="1" x14ac:dyDescent="0.3">
      <c r="A274" t="s">
        <v>1185</v>
      </c>
      <c r="B274" t="s">
        <v>552</v>
      </c>
      <c r="C274" t="s">
        <v>551</v>
      </c>
      <c r="D274" t="str">
        <f t="shared" si="13"/>
        <v>Tomy Linteau</v>
      </c>
      <c r="F274">
        <v>1976</v>
      </c>
      <c r="G274" s="6">
        <f t="shared" si="12"/>
        <v>48</v>
      </c>
      <c r="H274" t="s">
        <v>16</v>
      </c>
      <c r="I274" t="str">
        <f t="shared" si="14"/>
        <v>40-49</v>
      </c>
    </row>
    <row r="275" spans="1:9" hidden="1" x14ac:dyDescent="0.3">
      <c r="A275" t="s">
        <v>1129</v>
      </c>
      <c r="B275" t="s">
        <v>837</v>
      </c>
      <c r="C275" t="s">
        <v>838</v>
      </c>
      <c r="D275" t="str">
        <f t="shared" si="13"/>
        <v>Chi Lippman</v>
      </c>
      <c r="F275">
        <v>1973</v>
      </c>
      <c r="G275" s="6">
        <f t="shared" si="12"/>
        <v>51</v>
      </c>
      <c r="H275" t="s">
        <v>257</v>
      </c>
      <c r="I275" t="str">
        <f t="shared" si="14"/>
        <v>50-59</v>
      </c>
    </row>
    <row r="276" spans="1:9" hidden="1" x14ac:dyDescent="0.3">
      <c r="A276" t="s">
        <v>1083</v>
      </c>
      <c r="B276" t="s">
        <v>822</v>
      </c>
      <c r="C276" t="s">
        <v>823</v>
      </c>
      <c r="D276" t="str">
        <f t="shared" si="13"/>
        <v>enmin liu</v>
      </c>
      <c r="F276">
        <v>1970</v>
      </c>
      <c r="G276" s="6">
        <f t="shared" si="12"/>
        <v>54</v>
      </c>
      <c r="H276" t="s">
        <v>16</v>
      </c>
      <c r="I276" t="str">
        <f t="shared" si="14"/>
        <v>50-59</v>
      </c>
    </row>
    <row r="277" spans="1:9" hidden="1" x14ac:dyDescent="0.3">
      <c r="A277" t="s">
        <v>1260</v>
      </c>
      <c r="B277" t="s">
        <v>567</v>
      </c>
      <c r="C277" t="s">
        <v>566</v>
      </c>
      <c r="D277" t="str">
        <f t="shared" si="13"/>
        <v>Kevin Zhefeng Liu</v>
      </c>
      <c r="F277">
        <v>1981</v>
      </c>
      <c r="G277" s="6">
        <f t="shared" si="12"/>
        <v>43</v>
      </c>
      <c r="H277" t="s">
        <v>16</v>
      </c>
      <c r="I277" t="str">
        <f t="shared" si="14"/>
        <v>40-49</v>
      </c>
    </row>
    <row r="278" spans="1:9" hidden="1" x14ac:dyDescent="0.3">
      <c r="A278" t="s">
        <v>988</v>
      </c>
      <c r="B278" t="s">
        <v>798</v>
      </c>
      <c r="C278" t="s">
        <v>799</v>
      </c>
      <c r="D278" t="str">
        <f t="shared" si="13"/>
        <v>Alice Lu</v>
      </c>
      <c r="F278">
        <v>1962</v>
      </c>
      <c r="G278" s="6">
        <f t="shared" si="12"/>
        <v>62</v>
      </c>
      <c r="H278" t="s">
        <v>257</v>
      </c>
      <c r="I278" t="str">
        <f t="shared" si="14"/>
        <v>60-69</v>
      </c>
    </row>
    <row r="279" spans="1:9" hidden="1" x14ac:dyDescent="0.3">
      <c r="A279" t="s">
        <v>959</v>
      </c>
      <c r="B279" t="s">
        <v>491</v>
      </c>
      <c r="C279" t="s">
        <v>490</v>
      </c>
      <c r="D279" t="str">
        <f t="shared" si="13"/>
        <v>Jujie Luan</v>
      </c>
      <c r="F279">
        <v>1958</v>
      </c>
      <c r="G279" s="6">
        <f t="shared" si="12"/>
        <v>66</v>
      </c>
      <c r="H279" t="s">
        <v>257</v>
      </c>
      <c r="I279" t="str">
        <f t="shared" si="14"/>
        <v>60-69</v>
      </c>
    </row>
    <row r="280" spans="1:9" hidden="1" x14ac:dyDescent="0.3">
      <c r="A280" t="s">
        <v>1023</v>
      </c>
      <c r="B280" t="s">
        <v>375</v>
      </c>
      <c r="C280" t="s">
        <v>167</v>
      </c>
      <c r="D280" t="str">
        <f t="shared" si="13"/>
        <v>Bob Lum</v>
      </c>
      <c r="F280">
        <v>1965</v>
      </c>
      <c r="G280" s="6">
        <f t="shared" si="12"/>
        <v>59</v>
      </c>
      <c r="H280" t="s">
        <v>16</v>
      </c>
      <c r="I280" t="str">
        <f t="shared" si="14"/>
        <v>50-59</v>
      </c>
    </row>
    <row r="281" spans="1:9" hidden="1" x14ac:dyDescent="0.3">
      <c r="A281" t="s">
        <v>1035</v>
      </c>
      <c r="B281" t="s">
        <v>658</v>
      </c>
      <c r="C281" t="s">
        <v>659</v>
      </c>
      <c r="D281" t="str">
        <f t="shared" si="13"/>
        <v>Jean-Martin Lussier</v>
      </c>
      <c r="F281">
        <v>1966</v>
      </c>
      <c r="G281" s="6">
        <f t="shared" si="12"/>
        <v>58</v>
      </c>
      <c r="H281" t="s">
        <v>16</v>
      </c>
      <c r="I281" t="str">
        <f t="shared" si="14"/>
        <v>50-59</v>
      </c>
    </row>
    <row r="282" spans="1:9" hidden="1" x14ac:dyDescent="0.3">
      <c r="A282" t="s">
        <v>755</v>
      </c>
      <c r="B282" t="s">
        <v>203</v>
      </c>
      <c r="C282" t="s">
        <v>190</v>
      </c>
      <c r="D282" t="str">
        <f t="shared" si="13"/>
        <v>Karen Lyver</v>
      </c>
      <c r="F282">
        <v>1971</v>
      </c>
      <c r="G282" s="6">
        <f t="shared" si="12"/>
        <v>53</v>
      </c>
      <c r="H282" t="s">
        <v>257</v>
      </c>
      <c r="I282" t="str">
        <f t="shared" si="14"/>
        <v>50-59</v>
      </c>
    </row>
    <row r="283" spans="1:9" hidden="1" x14ac:dyDescent="0.3">
      <c r="A283" t="s">
        <v>1162</v>
      </c>
      <c r="B283" t="s">
        <v>377</v>
      </c>
      <c r="C283" t="s">
        <v>376</v>
      </c>
      <c r="D283" t="str">
        <f t="shared" si="13"/>
        <v>Tom MacDermott</v>
      </c>
      <c r="F283">
        <v>1975</v>
      </c>
      <c r="G283" s="6">
        <f t="shared" si="12"/>
        <v>49</v>
      </c>
      <c r="H283" t="s">
        <v>16</v>
      </c>
      <c r="I283" t="str">
        <f t="shared" si="14"/>
        <v>40-49</v>
      </c>
    </row>
    <row r="284" spans="1:9" hidden="1" x14ac:dyDescent="0.3">
      <c r="A284" t="s">
        <v>1277</v>
      </c>
      <c r="B284" t="s">
        <v>904</v>
      </c>
      <c r="C284" t="s">
        <v>393</v>
      </c>
      <c r="D284" t="str">
        <f t="shared" si="13"/>
        <v>Georgia MacDonald</v>
      </c>
      <c r="F284">
        <v>1982</v>
      </c>
      <c r="G284" s="6">
        <f t="shared" si="12"/>
        <v>42</v>
      </c>
      <c r="H284" t="s">
        <v>257</v>
      </c>
      <c r="I284" t="str">
        <f t="shared" si="14"/>
        <v>40-49</v>
      </c>
    </row>
    <row r="285" spans="1:9" hidden="1" x14ac:dyDescent="0.3">
      <c r="A285" t="s">
        <v>1186</v>
      </c>
      <c r="B285" t="s">
        <v>660</v>
      </c>
      <c r="C285" t="s">
        <v>248</v>
      </c>
      <c r="D285" t="str">
        <f t="shared" si="13"/>
        <v>Joseph Maderal</v>
      </c>
      <c r="F285">
        <v>1976</v>
      </c>
      <c r="G285" s="6">
        <f t="shared" si="12"/>
        <v>48</v>
      </c>
      <c r="H285" t="s">
        <v>16</v>
      </c>
      <c r="I285" t="str">
        <f t="shared" si="14"/>
        <v>40-49</v>
      </c>
    </row>
    <row r="286" spans="1:9" hidden="1" x14ac:dyDescent="0.3">
      <c r="A286" t="s">
        <v>947</v>
      </c>
      <c r="B286" t="s">
        <v>790</v>
      </c>
      <c r="C286" t="s">
        <v>791</v>
      </c>
      <c r="D286" t="str">
        <f t="shared" si="13"/>
        <v>Monica Mahaney</v>
      </c>
      <c r="F286">
        <v>1956</v>
      </c>
      <c r="G286" s="6">
        <f t="shared" si="12"/>
        <v>68</v>
      </c>
      <c r="H286" t="s">
        <v>257</v>
      </c>
      <c r="I286" t="str">
        <f t="shared" si="14"/>
        <v>60-69</v>
      </c>
    </row>
    <row r="287" spans="1:9" hidden="1" x14ac:dyDescent="0.3">
      <c r="A287" t="s">
        <v>1096</v>
      </c>
      <c r="B287" t="s">
        <v>378</v>
      </c>
      <c r="C287" t="s">
        <v>198</v>
      </c>
      <c r="D287" t="str">
        <f t="shared" si="13"/>
        <v>Maryse Major</v>
      </c>
      <c r="F287">
        <v>1971</v>
      </c>
      <c r="G287" s="6">
        <f t="shared" si="12"/>
        <v>53</v>
      </c>
      <c r="H287" t="s">
        <v>257</v>
      </c>
      <c r="I287" t="str">
        <f t="shared" si="14"/>
        <v>50-59</v>
      </c>
    </row>
    <row r="288" spans="1:9" hidden="1" x14ac:dyDescent="0.3">
      <c r="A288" t="s">
        <v>1163</v>
      </c>
      <c r="B288" t="s">
        <v>542</v>
      </c>
      <c r="C288" t="s">
        <v>541</v>
      </c>
      <c r="D288" t="str">
        <f t="shared" si="13"/>
        <v>Gino Maniacco</v>
      </c>
      <c r="F288">
        <v>1975</v>
      </c>
      <c r="G288" s="6">
        <f t="shared" si="12"/>
        <v>49</v>
      </c>
      <c r="H288" t="s">
        <v>16</v>
      </c>
      <c r="I288" t="str">
        <f t="shared" si="14"/>
        <v>40-49</v>
      </c>
    </row>
    <row r="289" spans="1:9" hidden="1" x14ac:dyDescent="0.3">
      <c r="A289" t="s">
        <v>1215</v>
      </c>
      <c r="B289" t="s">
        <v>870</v>
      </c>
      <c r="C289" t="s">
        <v>392</v>
      </c>
      <c r="D289" t="str">
        <f t="shared" si="13"/>
        <v>Julie Marcil</v>
      </c>
      <c r="F289">
        <v>1978</v>
      </c>
      <c r="G289" s="6">
        <f t="shared" si="12"/>
        <v>46</v>
      </c>
      <c r="H289" t="s">
        <v>257</v>
      </c>
      <c r="I289" t="str">
        <f t="shared" si="14"/>
        <v>40-49</v>
      </c>
    </row>
    <row r="290" spans="1:9" hidden="1" x14ac:dyDescent="0.3">
      <c r="A290" t="s">
        <v>756</v>
      </c>
      <c r="B290" t="s">
        <v>143</v>
      </c>
      <c r="C290" t="s">
        <v>144</v>
      </c>
      <c r="D290" t="str">
        <f t="shared" si="13"/>
        <v>Svetoslav Marinov</v>
      </c>
      <c r="F290">
        <v>1955</v>
      </c>
      <c r="G290" s="6">
        <f t="shared" si="12"/>
        <v>69</v>
      </c>
      <c r="H290" t="s">
        <v>16</v>
      </c>
      <c r="I290" t="str">
        <f t="shared" si="14"/>
        <v>60-69</v>
      </c>
    </row>
    <row r="291" spans="1:9" hidden="1" x14ac:dyDescent="0.3">
      <c r="A291" t="s">
        <v>1024</v>
      </c>
      <c r="B291" t="s">
        <v>805</v>
      </c>
      <c r="C291" t="s">
        <v>806</v>
      </c>
      <c r="D291" t="str">
        <f t="shared" si="13"/>
        <v>Darren Marks</v>
      </c>
      <c r="F291">
        <v>1965</v>
      </c>
      <c r="G291" s="6">
        <f t="shared" si="12"/>
        <v>59</v>
      </c>
      <c r="H291" t="s">
        <v>16</v>
      </c>
      <c r="I291" t="str">
        <f t="shared" si="14"/>
        <v>50-59</v>
      </c>
    </row>
    <row r="292" spans="1:9" hidden="1" x14ac:dyDescent="0.3">
      <c r="A292" t="s">
        <v>1230</v>
      </c>
      <c r="B292" t="s">
        <v>381</v>
      </c>
      <c r="C292" t="s">
        <v>380</v>
      </c>
      <c r="D292" t="str">
        <f t="shared" si="13"/>
        <v>Jodi Marr</v>
      </c>
      <c r="F292">
        <v>1979</v>
      </c>
      <c r="G292" s="6">
        <f t="shared" si="12"/>
        <v>45</v>
      </c>
      <c r="H292" t="s">
        <v>257</v>
      </c>
      <c r="I292" t="str">
        <f t="shared" si="14"/>
        <v>40-49</v>
      </c>
    </row>
    <row r="293" spans="1:9" hidden="1" x14ac:dyDescent="0.3">
      <c r="A293" t="s">
        <v>980</v>
      </c>
      <c r="B293" t="s">
        <v>661</v>
      </c>
      <c r="C293" t="s">
        <v>662</v>
      </c>
      <c r="D293" t="str">
        <f t="shared" si="13"/>
        <v>Marie-Jos√©e Martel</v>
      </c>
      <c r="F293">
        <v>1961</v>
      </c>
      <c r="G293" s="6">
        <f t="shared" si="12"/>
        <v>63</v>
      </c>
      <c r="H293" t="s">
        <v>257</v>
      </c>
      <c r="I293" t="str">
        <f t="shared" si="14"/>
        <v>60-69</v>
      </c>
    </row>
    <row r="294" spans="1:9" hidden="1" x14ac:dyDescent="0.3">
      <c r="A294" t="s">
        <v>1144</v>
      </c>
      <c r="B294" t="s">
        <v>661</v>
      </c>
      <c r="C294" t="s">
        <v>663</v>
      </c>
      <c r="D294" t="str">
        <f t="shared" si="13"/>
        <v>Sonya Martel</v>
      </c>
      <c r="F294">
        <v>1974</v>
      </c>
      <c r="G294" s="6">
        <f t="shared" si="12"/>
        <v>50</v>
      </c>
      <c r="H294" t="s">
        <v>257</v>
      </c>
      <c r="I294" t="str">
        <f t="shared" si="14"/>
        <v>50-59</v>
      </c>
    </row>
    <row r="295" spans="1:9" hidden="1" x14ac:dyDescent="0.3">
      <c r="A295" t="s">
        <v>940</v>
      </c>
      <c r="B295" t="s">
        <v>664</v>
      </c>
      <c r="C295" t="s">
        <v>51</v>
      </c>
      <c r="D295" t="str">
        <f t="shared" si="13"/>
        <v>Bernard Martineau</v>
      </c>
      <c r="F295">
        <v>1955</v>
      </c>
      <c r="G295" s="6">
        <f t="shared" si="12"/>
        <v>69</v>
      </c>
      <c r="H295" t="s">
        <v>16</v>
      </c>
      <c r="I295" t="str">
        <f t="shared" si="14"/>
        <v>60-69</v>
      </c>
    </row>
    <row r="296" spans="1:9" hidden="1" x14ac:dyDescent="0.3">
      <c r="A296" t="s">
        <v>981</v>
      </c>
      <c r="B296" t="s">
        <v>382</v>
      </c>
      <c r="C296" t="s">
        <v>499</v>
      </c>
      <c r="D296" t="str">
        <f t="shared" si="13"/>
        <v>Kerin Mase</v>
      </c>
      <c r="F296">
        <v>1961</v>
      </c>
      <c r="G296" s="6">
        <f t="shared" si="12"/>
        <v>63</v>
      </c>
      <c r="H296" t="s">
        <v>257</v>
      </c>
      <c r="I296" t="str">
        <f t="shared" si="14"/>
        <v>60-69</v>
      </c>
    </row>
    <row r="297" spans="1:9" hidden="1" x14ac:dyDescent="0.3">
      <c r="A297" t="s">
        <v>114</v>
      </c>
      <c r="B297" t="s">
        <v>115</v>
      </c>
      <c r="C297" t="s">
        <v>116</v>
      </c>
      <c r="D297" t="str">
        <f t="shared" si="13"/>
        <v>William Mason</v>
      </c>
      <c r="F297">
        <v>1948</v>
      </c>
      <c r="G297" s="6">
        <f t="shared" si="12"/>
        <v>76</v>
      </c>
      <c r="H297" t="s">
        <v>16</v>
      </c>
      <c r="I297" t="str">
        <f t="shared" si="14"/>
        <v>70+</v>
      </c>
    </row>
    <row r="298" spans="1:9" hidden="1" x14ac:dyDescent="0.3">
      <c r="A298" t="s">
        <v>757</v>
      </c>
      <c r="B298" t="s">
        <v>519</v>
      </c>
      <c r="C298" t="s">
        <v>50</v>
      </c>
      <c r="D298" t="str">
        <f t="shared" si="13"/>
        <v>Gary MATSON</v>
      </c>
      <c r="F298">
        <v>1970</v>
      </c>
      <c r="G298" s="6">
        <f t="shared" si="12"/>
        <v>54</v>
      </c>
      <c r="H298" t="s">
        <v>16</v>
      </c>
      <c r="I298" t="str">
        <f t="shared" si="14"/>
        <v>50-59</v>
      </c>
    </row>
    <row r="299" spans="1:9" hidden="1" x14ac:dyDescent="0.3">
      <c r="A299" t="s">
        <v>1199</v>
      </c>
      <c r="B299" t="s">
        <v>665</v>
      </c>
      <c r="C299" t="s">
        <v>666</v>
      </c>
      <c r="D299" t="str">
        <f t="shared" si="13"/>
        <v>francois matte</v>
      </c>
      <c r="F299">
        <v>1977</v>
      </c>
      <c r="G299" s="6">
        <f t="shared" si="12"/>
        <v>47</v>
      </c>
      <c r="H299" t="s">
        <v>16</v>
      </c>
      <c r="I299" t="str">
        <f t="shared" si="14"/>
        <v>40-49</v>
      </c>
    </row>
    <row r="300" spans="1:9" hidden="1" x14ac:dyDescent="0.3">
      <c r="A300" t="s">
        <v>933</v>
      </c>
      <c r="B300" t="s">
        <v>667</v>
      </c>
      <c r="C300" t="s">
        <v>668</v>
      </c>
      <c r="D300" t="str">
        <f t="shared" si="13"/>
        <v>gabriela mayer</v>
      </c>
      <c r="F300">
        <v>1954</v>
      </c>
      <c r="G300" s="6">
        <f t="shared" si="12"/>
        <v>70</v>
      </c>
      <c r="H300" t="s">
        <v>257</v>
      </c>
      <c r="I300" t="str">
        <f t="shared" si="14"/>
        <v>70+</v>
      </c>
    </row>
    <row r="301" spans="1:9" hidden="1" x14ac:dyDescent="0.3">
      <c r="A301" t="s">
        <v>758</v>
      </c>
      <c r="B301" t="s">
        <v>78</v>
      </c>
      <c r="C301" t="s">
        <v>79</v>
      </c>
      <c r="D301" t="str">
        <f t="shared" si="13"/>
        <v>Kevin McCurdy</v>
      </c>
      <c r="F301">
        <v>1969</v>
      </c>
      <c r="G301" s="6">
        <f t="shared" si="12"/>
        <v>55</v>
      </c>
      <c r="H301" t="s">
        <v>16</v>
      </c>
      <c r="I301" t="str">
        <f t="shared" si="14"/>
        <v>50-59</v>
      </c>
    </row>
    <row r="302" spans="1:9" hidden="1" x14ac:dyDescent="0.3">
      <c r="A302" t="s">
        <v>20</v>
      </c>
      <c r="B302" t="s">
        <v>21</v>
      </c>
      <c r="C302" t="s">
        <v>22</v>
      </c>
      <c r="D302" t="str">
        <f t="shared" si="13"/>
        <v>Michael McDonnell</v>
      </c>
      <c r="F302">
        <v>1957</v>
      </c>
      <c r="G302" s="6">
        <f t="shared" si="12"/>
        <v>67</v>
      </c>
      <c r="H302" t="s">
        <v>16</v>
      </c>
      <c r="I302" t="str">
        <f t="shared" si="14"/>
        <v>60-69</v>
      </c>
    </row>
    <row r="303" spans="1:9" hidden="1" x14ac:dyDescent="0.3">
      <c r="A303" t="s">
        <v>1062</v>
      </c>
      <c r="B303" t="s">
        <v>514</v>
      </c>
      <c r="C303" t="s">
        <v>57</v>
      </c>
      <c r="D303" t="str">
        <f t="shared" si="13"/>
        <v>Robert McFadden</v>
      </c>
      <c r="F303">
        <v>1968</v>
      </c>
      <c r="G303" s="6">
        <f t="shared" si="12"/>
        <v>56</v>
      </c>
      <c r="H303" t="s">
        <v>16</v>
      </c>
      <c r="I303" t="str">
        <f t="shared" si="14"/>
        <v>50-59</v>
      </c>
    </row>
    <row r="304" spans="1:9" hidden="1" x14ac:dyDescent="0.3">
      <c r="A304" t="s">
        <v>1070</v>
      </c>
      <c r="B304" t="s">
        <v>384</v>
      </c>
      <c r="C304" t="s">
        <v>383</v>
      </c>
      <c r="D304" t="str">
        <f t="shared" si="13"/>
        <v>Peter J. McLaughlin</v>
      </c>
      <c r="F304">
        <v>1969</v>
      </c>
      <c r="G304" s="6">
        <f t="shared" si="12"/>
        <v>55</v>
      </c>
      <c r="H304" t="s">
        <v>16</v>
      </c>
      <c r="I304" t="str">
        <f t="shared" si="14"/>
        <v>50-59</v>
      </c>
    </row>
    <row r="305" spans="1:9" hidden="1" x14ac:dyDescent="0.3">
      <c r="A305" t="s">
        <v>960</v>
      </c>
      <c r="B305" t="s">
        <v>56</v>
      </c>
      <c r="C305" t="s">
        <v>105</v>
      </c>
      <c r="D305" t="str">
        <f t="shared" si="13"/>
        <v>Colin McLean</v>
      </c>
      <c r="F305">
        <v>1958</v>
      </c>
      <c r="G305" s="6">
        <f t="shared" si="12"/>
        <v>66</v>
      </c>
      <c r="H305" t="s">
        <v>16</v>
      </c>
      <c r="I305" t="str">
        <f t="shared" si="14"/>
        <v>60-69</v>
      </c>
    </row>
    <row r="306" spans="1:9" hidden="1" x14ac:dyDescent="0.3">
      <c r="A306" t="s">
        <v>760</v>
      </c>
      <c r="B306" t="s">
        <v>56</v>
      </c>
      <c r="C306" t="s">
        <v>148</v>
      </c>
      <c r="D306" t="str">
        <f t="shared" si="13"/>
        <v>Douglas McLean</v>
      </c>
      <c r="F306">
        <v>1957</v>
      </c>
      <c r="G306" s="6">
        <f t="shared" si="12"/>
        <v>67</v>
      </c>
      <c r="H306" t="s">
        <v>16</v>
      </c>
      <c r="I306" t="str">
        <f t="shared" si="14"/>
        <v>60-69</v>
      </c>
    </row>
    <row r="307" spans="1:9" hidden="1" x14ac:dyDescent="0.3">
      <c r="A307" t="s">
        <v>759</v>
      </c>
      <c r="B307" t="s">
        <v>56</v>
      </c>
      <c r="C307" t="s">
        <v>57</v>
      </c>
      <c r="D307" t="str">
        <f t="shared" si="13"/>
        <v>Robert McLean</v>
      </c>
      <c r="F307">
        <v>1953</v>
      </c>
      <c r="G307" s="6">
        <f t="shared" si="12"/>
        <v>71</v>
      </c>
      <c r="H307" t="s">
        <v>16</v>
      </c>
      <c r="I307" t="str">
        <f t="shared" si="14"/>
        <v>70+</v>
      </c>
    </row>
    <row r="308" spans="1:9" hidden="1" x14ac:dyDescent="0.3">
      <c r="A308" t="s">
        <v>1145</v>
      </c>
      <c r="B308" t="s">
        <v>538</v>
      </c>
      <c r="C308" t="s">
        <v>537</v>
      </c>
      <c r="D308" t="str">
        <f t="shared" si="13"/>
        <v>S√©bastien Melan√ßon</v>
      </c>
      <c r="F308">
        <v>1974</v>
      </c>
      <c r="G308" s="6">
        <f t="shared" si="12"/>
        <v>50</v>
      </c>
      <c r="H308" t="s">
        <v>16</v>
      </c>
      <c r="I308" t="str">
        <f t="shared" si="14"/>
        <v>50-59</v>
      </c>
    </row>
    <row r="309" spans="1:9" hidden="1" x14ac:dyDescent="0.3">
      <c r="A309" t="s">
        <v>1146</v>
      </c>
      <c r="B309" t="s">
        <v>845</v>
      </c>
      <c r="C309" t="s">
        <v>193</v>
      </c>
      <c r="D309" t="str">
        <f t="shared" si="13"/>
        <v>Diane Melo</v>
      </c>
      <c r="F309">
        <v>1974</v>
      </c>
      <c r="G309" s="6">
        <f t="shared" si="12"/>
        <v>50</v>
      </c>
      <c r="H309" t="s">
        <v>257</v>
      </c>
      <c r="I309" t="str">
        <f t="shared" si="14"/>
        <v>50-59</v>
      </c>
    </row>
    <row r="310" spans="1:9" hidden="1" x14ac:dyDescent="0.3">
      <c r="A310" t="s">
        <v>1113</v>
      </c>
      <c r="B310" t="s">
        <v>669</v>
      </c>
      <c r="C310" t="s">
        <v>118</v>
      </c>
      <c r="D310" t="str">
        <f t="shared" si="13"/>
        <v>Philip Mengell</v>
      </c>
      <c r="F310">
        <v>1972</v>
      </c>
      <c r="G310" s="6">
        <f t="shared" si="12"/>
        <v>52</v>
      </c>
      <c r="H310" t="s">
        <v>16</v>
      </c>
      <c r="I310" t="str">
        <f t="shared" si="14"/>
        <v>50-59</v>
      </c>
    </row>
    <row r="311" spans="1:9" hidden="1" x14ac:dyDescent="0.3">
      <c r="A311" t="s">
        <v>1130</v>
      </c>
      <c r="B311" t="s">
        <v>532</v>
      </c>
      <c r="C311" t="s">
        <v>531</v>
      </c>
      <c r="D311" t="str">
        <f t="shared" si="13"/>
        <v>eric menu</v>
      </c>
      <c r="F311">
        <v>1973</v>
      </c>
      <c r="G311" s="6">
        <f t="shared" si="12"/>
        <v>51</v>
      </c>
      <c r="H311" t="s">
        <v>16</v>
      </c>
      <c r="I311" t="str">
        <f t="shared" si="14"/>
        <v>50-59</v>
      </c>
    </row>
    <row r="312" spans="1:9" hidden="1" x14ac:dyDescent="0.3">
      <c r="A312" t="s">
        <v>921</v>
      </c>
      <c r="B312" t="s">
        <v>386</v>
      </c>
      <c r="C312" t="s">
        <v>385</v>
      </c>
      <c r="D312" t="str">
        <f t="shared" si="13"/>
        <v>Alexandru Miklos</v>
      </c>
      <c r="F312">
        <v>1951</v>
      </c>
      <c r="G312" s="6">
        <f t="shared" si="12"/>
        <v>73</v>
      </c>
      <c r="H312" t="s">
        <v>16</v>
      </c>
      <c r="I312" t="str">
        <f t="shared" si="14"/>
        <v>70+</v>
      </c>
    </row>
    <row r="313" spans="1:9" hidden="1" x14ac:dyDescent="0.3">
      <c r="A313" t="s">
        <v>1200</v>
      </c>
      <c r="B313" t="s">
        <v>863</v>
      </c>
      <c r="C313" t="s">
        <v>864</v>
      </c>
      <c r="D313" t="str">
        <f t="shared" si="13"/>
        <v>Christopher Miller</v>
      </c>
      <c r="F313">
        <v>1977</v>
      </c>
      <c r="G313" s="6">
        <f t="shared" si="12"/>
        <v>47</v>
      </c>
      <c r="H313" t="s">
        <v>16</v>
      </c>
      <c r="I313" t="str">
        <f t="shared" si="14"/>
        <v>40-49</v>
      </c>
    </row>
    <row r="314" spans="1:9" hidden="1" x14ac:dyDescent="0.3">
      <c r="A314" t="s">
        <v>1097</v>
      </c>
      <c r="B314" t="s">
        <v>670</v>
      </c>
      <c r="C314" t="s">
        <v>671</v>
      </c>
      <c r="D314" t="str">
        <f t="shared" si="13"/>
        <v>Marc-Andr√© Millette</v>
      </c>
      <c r="F314">
        <v>1971</v>
      </c>
      <c r="G314" s="6">
        <f t="shared" si="12"/>
        <v>53</v>
      </c>
      <c r="H314" t="s">
        <v>16</v>
      </c>
      <c r="I314" t="str">
        <f t="shared" si="14"/>
        <v>50-59</v>
      </c>
    </row>
    <row r="315" spans="1:9" hidden="1" x14ac:dyDescent="0.3">
      <c r="A315" t="s">
        <v>1046</v>
      </c>
      <c r="B315" t="s">
        <v>811</v>
      </c>
      <c r="C315" t="s">
        <v>812</v>
      </c>
      <c r="D315" t="str">
        <f t="shared" si="13"/>
        <v>Alison Minifie</v>
      </c>
      <c r="F315">
        <v>1967</v>
      </c>
      <c r="G315" s="6">
        <f t="shared" si="12"/>
        <v>57</v>
      </c>
      <c r="H315" t="s">
        <v>257</v>
      </c>
      <c r="I315" t="str">
        <f t="shared" si="14"/>
        <v>50-59</v>
      </c>
    </row>
    <row r="316" spans="1:9" hidden="1" x14ac:dyDescent="0.3">
      <c r="A316" t="s">
        <v>1036</v>
      </c>
      <c r="B316" t="s">
        <v>387</v>
      </c>
      <c r="C316" t="s">
        <v>85</v>
      </c>
      <c r="D316" t="str">
        <f t="shared" si="13"/>
        <v>Stephen Molnar</v>
      </c>
      <c r="F316">
        <v>1966</v>
      </c>
      <c r="G316" s="6">
        <f t="shared" si="12"/>
        <v>58</v>
      </c>
      <c r="H316" t="s">
        <v>16</v>
      </c>
      <c r="I316" t="str">
        <f t="shared" si="14"/>
        <v>50-59</v>
      </c>
    </row>
    <row r="317" spans="1:9" hidden="1" x14ac:dyDescent="0.3">
      <c r="A317" t="s">
        <v>1025</v>
      </c>
      <c r="B317" t="s">
        <v>672</v>
      </c>
      <c r="C317" t="s">
        <v>30</v>
      </c>
      <c r="D317" t="str">
        <f t="shared" si="13"/>
        <v>David Moore</v>
      </c>
      <c r="F317">
        <v>1965</v>
      </c>
      <c r="G317" s="6">
        <f t="shared" si="12"/>
        <v>59</v>
      </c>
      <c r="H317" t="s">
        <v>16</v>
      </c>
      <c r="I317" t="str">
        <f t="shared" si="14"/>
        <v>50-59</v>
      </c>
    </row>
    <row r="318" spans="1:9" hidden="1" x14ac:dyDescent="0.3">
      <c r="A318" t="s">
        <v>948</v>
      </c>
      <c r="B318" t="s">
        <v>389</v>
      </c>
      <c r="C318" t="s">
        <v>388</v>
      </c>
      <c r="D318" t="str">
        <f t="shared" si="13"/>
        <v>Ruth Sylvie Morel</v>
      </c>
      <c r="F318">
        <v>1956</v>
      </c>
      <c r="G318" s="6">
        <f t="shared" si="12"/>
        <v>68</v>
      </c>
      <c r="H318" t="s">
        <v>257</v>
      </c>
      <c r="I318" t="str">
        <f t="shared" si="14"/>
        <v>60-69</v>
      </c>
    </row>
    <row r="319" spans="1:9" hidden="1" x14ac:dyDescent="0.3">
      <c r="A319" t="s">
        <v>1201</v>
      </c>
      <c r="B319" t="s">
        <v>673</v>
      </c>
      <c r="C319" t="s">
        <v>674</v>
      </c>
      <c r="D319" t="str">
        <f t="shared" si="13"/>
        <v>Geraldine Moret</v>
      </c>
      <c r="F319">
        <v>1977</v>
      </c>
      <c r="G319" s="6">
        <f t="shared" si="12"/>
        <v>47</v>
      </c>
      <c r="H319" t="s">
        <v>257</v>
      </c>
      <c r="I319" t="str">
        <f t="shared" si="14"/>
        <v>40-49</v>
      </c>
    </row>
    <row r="320" spans="1:9" hidden="1" x14ac:dyDescent="0.3">
      <c r="A320" t="s">
        <v>1164</v>
      </c>
      <c r="B320" t="s">
        <v>391</v>
      </c>
      <c r="C320" t="s">
        <v>390</v>
      </c>
      <c r="D320" t="str">
        <f t="shared" si="13"/>
        <v>Amanda Moretto</v>
      </c>
      <c r="F320">
        <v>1975</v>
      </c>
      <c r="G320" s="6">
        <f t="shared" ref="G320:G383" si="15">+$J$1-F320</f>
        <v>49</v>
      </c>
      <c r="H320" t="s">
        <v>257</v>
      </c>
      <c r="I320" t="str">
        <f t="shared" si="14"/>
        <v>40-49</v>
      </c>
    </row>
    <row r="321" spans="1:9" hidden="1" x14ac:dyDescent="0.3">
      <c r="A321" t="s">
        <v>934</v>
      </c>
      <c r="B321" t="s">
        <v>675</v>
      </c>
      <c r="C321" t="s">
        <v>156</v>
      </c>
      <c r="D321" t="str">
        <f t="shared" ref="D321:D384" si="16">_xlfn.CONCAT(C321," ",B321)</f>
        <v>Patrick Morrow</v>
      </c>
      <c r="F321">
        <v>1954</v>
      </c>
      <c r="G321" s="6">
        <f t="shared" si="15"/>
        <v>70</v>
      </c>
      <c r="H321" t="s">
        <v>16</v>
      </c>
      <c r="I321" t="str">
        <f t="shared" ref="I321:I384" si="17">IF(ISBLANK(F321),"Blank",IF(G321&lt;40,"Not a Vet",IF(G321&lt;50,"40-49",IF(G321&lt;60,"50-59",IF(G321&lt;70,"60-69","70+")))))</f>
        <v>70+</v>
      </c>
    </row>
    <row r="322" spans="1:9" hidden="1" x14ac:dyDescent="0.3">
      <c r="A322" t="s">
        <v>225</v>
      </c>
      <c r="B322" t="s">
        <v>226</v>
      </c>
      <c r="C322" t="s">
        <v>227</v>
      </c>
      <c r="D322" t="str">
        <f t="shared" si="16"/>
        <v>Siobhan Moss</v>
      </c>
      <c r="F322">
        <v>1965</v>
      </c>
      <c r="G322" s="6">
        <f t="shared" si="15"/>
        <v>59</v>
      </c>
      <c r="H322" t="s">
        <v>257</v>
      </c>
      <c r="I322" t="str">
        <f t="shared" si="17"/>
        <v>50-59</v>
      </c>
    </row>
    <row r="323" spans="1:9" hidden="1" x14ac:dyDescent="0.3">
      <c r="A323" t="s">
        <v>761</v>
      </c>
      <c r="B323" t="s">
        <v>230</v>
      </c>
      <c r="C323" t="s">
        <v>231</v>
      </c>
      <c r="D323" t="str">
        <f t="shared" si="16"/>
        <v>Jennifer Nash</v>
      </c>
      <c r="F323">
        <v>1977</v>
      </c>
      <c r="G323" s="6">
        <f t="shared" si="15"/>
        <v>47</v>
      </c>
      <c r="H323" t="s">
        <v>257</v>
      </c>
      <c r="I323" t="str">
        <f t="shared" si="17"/>
        <v>40-49</v>
      </c>
    </row>
    <row r="324" spans="1:9" hidden="1" x14ac:dyDescent="0.3">
      <c r="A324" t="s">
        <v>1243</v>
      </c>
      <c r="B324" t="s">
        <v>883</v>
      </c>
      <c r="C324" t="s">
        <v>556</v>
      </c>
      <c r="D324" t="str">
        <f t="shared" si="16"/>
        <v>Sergey Nazarov</v>
      </c>
      <c r="F324">
        <v>1980</v>
      </c>
      <c r="G324" s="6">
        <f t="shared" si="15"/>
        <v>44</v>
      </c>
      <c r="H324" t="s">
        <v>16</v>
      </c>
      <c r="I324" t="str">
        <f t="shared" si="17"/>
        <v>40-49</v>
      </c>
    </row>
    <row r="325" spans="1:9" hidden="1" x14ac:dyDescent="0.3">
      <c r="A325" t="s">
        <v>91</v>
      </c>
      <c r="B325" t="s">
        <v>92</v>
      </c>
      <c r="C325" t="s">
        <v>93</v>
      </c>
      <c r="D325" t="str">
        <f t="shared" si="16"/>
        <v>Elie Newman</v>
      </c>
      <c r="F325">
        <v>1951</v>
      </c>
      <c r="G325" s="6">
        <f t="shared" si="15"/>
        <v>73</v>
      </c>
      <c r="H325" t="s">
        <v>16</v>
      </c>
      <c r="I325" t="str">
        <f t="shared" si="17"/>
        <v>70+</v>
      </c>
    </row>
    <row r="326" spans="1:9" hidden="1" x14ac:dyDescent="0.3">
      <c r="A326" t="s">
        <v>966</v>
      </c>
      <c r="B326" t="s">
        <v>469</v>
      </c>
      <c r="C326" t="s">
        <v>470</v>
      </c>
      <c r="D326" t="str">
        <f t="shared" si="16"/>
        <v>Wilson Ng</v>
      </c>
      <c r="F326">
        <v>1959</v>
      </c>
      <c r="G326" s="6">
        <f t="shared" si="15"/>
        <v>65</v>
      </c>
      <c r="H326" t="s">
        <v>16</v>
      </c>
      <c r="I326" t="str">
        <f t="shared" si="17"/>
        <v>60-69</v>
      </c>
    </row>
    <row r="327" spans="1:9" hidden="1" x14ac:dyDescent="0.3">
      <c r="A327" t="s">
        <v>762</v>
      </c>
      <c r="B327" t="s">
        <v>137</v>
      </c>
      <c r="C327" t="s">
        <v>111</v>
      </c>
      <c r="D327" t="str">
        <f t="shared" si="16"/>
        <v>Thomas Nguyen</v>
      </c>
      <c r="F327">
        <v>1972</v>
      </c>
      <c r="G327" s="6">
        <f t="shared" si="15"/>
        <v>52</v>
      </c>
      <c r="H327" t="s">
        <v>16</v>
      </c>
      <c r="I327" t="str">
        <f t="shared" si="17"/>
        <v>50-59</v>
      </c>
    </row>
    <row r="328" spans="1:9" hidden="1" x14ac:dyDescent="0.3">
      <c r="A328" t="s">
        <v>1084</v>
      </c>
      <c r="B328" t="s">
        <v>394</v>
      </c>
      <c r="C328" t="s">
        <v>126</v>
      </c>
      <c r="D328" t="str">
        <f t="shared" si="16"/>
        <v>Scott Nichols</v>
      </c>
      <c r="F328">
        <v>1970</v>
      </c>
      <c r="G328" s="6">
        <f t="shared" si="15"/>
        <v>54</v>
      </c>
      <c r="H328" t="s">
        <v>16</v>
      </c>
      <c r="I328" t="str">
        <f t="shared" si="17"/>
        <v>50-59</v>
      </c>
    </row>
    <row r="329" spans="1:9" hidden="1" x14ac:dyDescent="0.3">
      <c r="A329" t="s">
        <v>989</v>
      </c>
      <c r="B329" t="s">
        <v>503</v>
      </c>
      <c r="C329" t="s">
        <v>395</v>
      </c>
      <c r="D329" t="str">
        <f t="shared" si="16"/>
        <v>Felix nicolae</v>
      </c>
      <c r="F329">
        <v>1962</v>
      </c>
      <c r="G329" s="6">
        <f t="shared" si="15"/>
        <v>62</v>
      </c>
      <c r="H329" t="s">
        <v>16</v>
      </c>
      <c r="I329" t="str">
        <f t="shared" si="17"/>
        <v>60-69</v>
      </c>
    </row>
    <row r="330" spans="1:9" hidden="1" x14ac:dyDescent="0.3">
      <c r="A330" t="s">
        <v>1005</v>
      </c>
      <c r="B330" t="s">
        <v>397</v>
      </c>
      <c r="C330" t="s">
        <v>396</v>
      </c>
      <c r="D330" t="str">
        <f t="shared" si="16"/>
        <v>Theodore Norvell</v>
      </c>
      <c r="F330">
        <v>1963</v>
      </c>
      <c r="G330" s="6">
        <f t="shared" si="15"/>
        <v>61</v>
      </c>
      <c r="H330" t="s">
        <v>16</v>
      </c>
      <c r="I330" t="str">
        <f t="shared" si="17"/>
        <v>60-69</v>
      </c>
    </row>
    <row r="331" spans="1:9" hidden="1" x14ac:dyDescent="0.3">
      <c r="A331" t="s">
        <v>1261</v>
      </c>
      <c r="B331" t="s">
        <v>399</v>
      </c>
      <c r="C331" t="s">
        <v>398</v>
      </c>
      <c r="D331" t="str">
        <f t="shared" si="16"/>
        <v>Darragh O'Malley</v>
      </c>
      <c r="F331">
        <v>1981</v>
      </c>
      <c r="G331" s="6">
        <f t="shared" si="15"/>
        <v>43</v>
      </c>
      <c r="H331" t="s">
        <v>16</v>
      </c>
      <c r="I331" t="str">
        <f t="shared" si="17"/>
        <v>40-49</v>
      </c>
    </row>
    <row r="332" spans="1:9" hidden="1" x14ac:dyDescent="0.3">
      <c r="A332" t="s">
        <v>1216</v>
      </c>
      <c r="B332" t="s">
        <v>871</v>
      </c>
      <c r="C332" t="s">
        <v>385</v>
      </c>
      <c r="D332" t="str">
        <f t="shared" si="16"/>
        <v>Alexandru Oprisan</v>
      </c>
      <c r="F332">
        <v>1978</v>
      </c>
      <c r="G332" s="6">
        <f t="shared" si="15"/>
        <v>46</v>
      </c>
      <c r="H332" t="s">
        <v>16</v>
      </c>
      <c r="I332" t="str">
        <f t="shared" si="17"/>
        <v>40-49</v>
      </c>
    </row>
    <row r="333" spans="1:9" hidden="1" x14ac:dyDescent="0.3">
      <c r="A333" t="s">
        <v>927</v>
      </c>
      <c r="B333" t="s">
        <v>787</v>
      </c>
      <c r="C333" t="s">
        <v>248</v>
      </c>
      <c r="D333" t="str">
        <f t="shared" si="16"/>
        <v>Joseph Ostrowski</v>
      </c>
      <c r="F333">
        <v>1952</v>
      </c>
      <c r="G333" s="6">
        <f t="shared" si="15"/>
        <v>72</v>
      </c>
      <c r="H333" t="s">
        <v>16</v>
      </c>
      <c r="I333" t="str">
        <f t="shared" si="17"/>
        <v>70+</v>
      </c>
    </row>
    <row r="334" spans="1:9" hidden="1" x14ac:dyDescent="0.3">
      <c r="A334" t="s">
        <v>1217</v>
      </c>
      <c r="B334" t="s">
        <v>676</v>
      </c>
      <c r="C334" t="s">
        <v>677</v>
      </c>
      <c r="D334" t="str">
        <f t="shared" si="16"/>
        <v>Dalila ouraoui</v>
      </c>
      <c r="F334">
        <v>1978</v>
      </c>
      <c r="G334" s="6">
        <f t="shared" si="15"/>
        <v>46</v>
      </c>
      <c r="H334" t="s">
        <v>257</v>
      </c>
      <c r="I334" t="str">
        <f t="shared" si="17"/>
        <v>40-49</v>
      </c>
    </row>
    <row r="335" spans="1:9" hidden="1" x14ac:dyDescent="0.3">
      <c r="A335" t="s">
        <v>763</v>
      </c>
      <c r="B335" t="s">
        <v>63</v>
      </c>
      <c r="C335" t="s">
        <v>64</v>
      </c>
      <c r="D335" t="str">
        <f t="shared" si="16"/>
        <v>Sorin Paltiniseanu</v>
      </c>
      <c r="F335">
        <v>1971</v>
      </c>
      <c r="G335" s="6">
        <f t="shared" si="15"/>
        <v>53</v>
      </c>
      <c r="H335" t="s">
        <v>16</v>
      </c>
      <c r="I335" t="str">
        <f t="shared" si="17"/>
        <v>50-59</v>
      </c>
    </row>
    <row r="336" spans="1:9" hidden="1" x14ac:dyDescent="0.3">
      <c r="A336" t="s">
        <v>941</v>
      </c>
      <c r="B336" t="s">
        <v>401</v>
      </c>
      <c r="C336" t="s">
        <v>400</v>
      </c>
      <c r="D336" t="str">
        <f t="shared" si="16"/>
        <v>Henk Pardoel</v>
      </c>
      <c r="F336">
        <v>1955</v>
      </c>
      <c r="G336" s="6">
        <f t="shared" si="15"/>
        <v>69</v>
      </c>
      <c r="H336" t="s">
        <v>16</v>
      </c>
      <c r="I336" t="str">
        <f t="shared" si="17"/>
        <v>60-69</v>
      </c>
    </row>
    <row r="337" spans="1:9" hidden="1" x14ac:dyDescent="0.3">
      <c r="A337" t="s">
        <v>1218</v>
      </c>
      <c r="B337" t="s">
        <v>678</v>
      </c>
      <c r="C337" t="s">
        <v>95</v>
      </c>
      <c r="D337" t="str">
        <f t="shared" si="16"/>
        <v>Alexandre Parent</v>
      </c>
      <c r="F337">
        <v>1978</v>
      </c>
      <c r="G337" s="6">
        <f t="shared" si="15"/>
        <v>46</v>
      </c>
      <c r="H337" t="s">
        <v>16</v>
      </c>
      <c r="I337" t="str">
        <f t="shared" si="17"/>
        <v>40-49</v>
      </c>
    </row>
    <row r="338" spans="1:9" hidden="1" x14ac:dyDescent="0.3">
      <c r="A338" t="s">
        <v>1231</v>
      </c>
      <c r="B338" t="s">
        <v>679</v>
      </c>
      <c r="C338" t="s">
        <v>278</v>
      </c>
      <c r="D338" t="str">
        <f t="shared" si="16"/>
        <v>Guy Parisien</v>
      </c>
      <c r="F338">
        <v>1979</v>
      </c>
      <c r="G338" s="6">
        <f t="shared" si="15"/>
        <v>45</v>
      </c>
      <c r="H338" t="s">
        <v>16</v>
      </c>
      <c r="I338" t="str">
        <f t="shared" si="17"/>
        <v>40-49</v>
      </c>
    </row>
    <row r="339" spans="1:9" hidden="1" x14ac:dyDescent="0.3">
      <c r="A339" t="s">
        <v>917</v>
      </c>
      <c r="B339" t="s">
        <v>185</v>
      </c>
      <c r="C339" t="s">
        <v>402</v>
      </c>
      <c r="D339" t="str">
        <f t="shared" si="16"/>
        <v>Jean-Yves Pelletier</v>
      </c>
      <c r="F339">
        <v>1947</v>
      </c>
      <c r="G339" s="6">
        <f t="shared" si="15"/>
        <v>77</v>
      </c>
      <c r="H339" t="s">
        <v>16</v>
      </c>
      <c r="I339" t="str">
        <f t="shared" si="17"/>
        <v>70+</v>
      </c>
    </row>
    <row r="340" spans="1:9" hidden="1" x14ac:dyDescent="0.3">
      <c r="A340" t="s">
        <v>184</v>
      </c>
      <c r="B340" t="s">
        <v>185</v>
      </c>
      <c r="C340" t="s">
        <v>186</v>
      </c>
      <c r="D340" t="str">
        <f t="shared" si="16"/>
        <v>Lise Pelletier</v>
      </c>
      <c r="F340">
        <v>1961</v>
      </c>
      <c r="G340" s="6">
        <f t="shared" si="15"/>
        <v>63</v>
      </c>
      <c r="H340" t="s">
        <v>257</v>
      </c>
      <c r="I340" t="str">
        <f t="shared" si="17"/>
        <v>60-69</v>
      </c>
    </row>
    <row r="341" spans="1:9" hidden="1" x14ac:dyDescent="0.3">
      <c r="A341" t="s">
        <v>1187</v>
      </c>
      <c r="B341" t="s">
        <v>185</v>
      </c>
      <c r="C341" t="s">
        <v>339</v>
      </c>
      <c r="D341" t="str">
        <f t="shared" si="16"/>
        <v>Vincent Pelletier</v>
      </c>
      <c r="F341">
        <v>1976</v>
      </c>
      <c r="G341" s="6">
        <f t="shared" si="15"/>
        <v>48</v>
      </c>
      <c r="H341" t="s">
        <v>16</v>
      </c>
      <c r="I341" t="str">
        <f t="shared" si="17"/>
        <v>40-49</v>
      </c>
    </row>
    <row r="342" spans="1:9" hidden="1" x14ac:dyDescent="0.3">
      <c r="A342" t="s">
        <v>1147</v>
      </c>
      <c r="B342" t="s">
        <v>680</v>
      </c>
      <c r="C342" t="s">
        <v>433</v>
      </c>
      <c r="D342" t="str">
        <f t="shared" si="16"/>
        <v>Neil Pengelly</v>
      </c>
      <c r="F342">
        <v>1974</v>
      </c>
      <c r="G342" s="6">
        <f t="shared" si="15"/>
        <v>50</v>
      </c>
      <c r="H342" t="s">
        <v>16</v>
      </c>
      <c r="I342" t="str">
        <f t="shared" si="17"/>
        <v>50-59</v>
      </c>
    </row>
    <row r="343" spans="1:9" hidden="1" x14ac:dyDescent="0.3">
      <c r="A343" t="s">
        <v>1148</v>
      </c>
      <c r="B343" t="s">
        <v>681</v>
      </c>
      <c r="C343" t="s">
        <v>603</v>
      </c>
      <c r="D343" t="str">
        <f t="shared" si="16"/>
        <v>Matthew Peros</v>
      </c>
      <c r="F343">
        <v>1974</v>
      </c>
      <c r="G343" s="6">
        <f t="shared" si="15"/>
        <v>50</v>
      </c>
      <c r="H343" t="s">
        <v>16</v>
      </c>
      <c r="I343" t="str">
        <f t="shared" si="17"/>
        <v>50-59</v>
      </c>
    </row>
    <row r="344" spans="1:9" hidden="1" x14ac:dyDescent="0.3">
      <c r="A344" t="s">
        <v>1262</v>
      </c>
      <c r="B344" t="s">
        <v>682</v>
      </c>
      <c r="C344" t="s">
        <v>392</v>
      </c>
      <c r="D344" t="str">
        <f t="shared" si="16"/>
        <v>Julie Perreault</v>
      </c>
      <c r="F344">
        <v>1981</v>
      </c>
      <c r="G344" s="6">
        <f t="shared" si="15"/>
        <v>43</v>
      </c>
      <c r="H344" t="s">
        <v>257</v>
      </c>
      <c r="I344" t="str">
        <f t="shared" si="17"/>
        <v>40-49</v>
      </c>
    </row>
    <row r="345" spans="1:9" hidden="1" x14ac:dyDescent="0.3">
      <c r="A345" t="s">
        <v>764</v>
      </c>
      <c r="B345" t="s">
        <v>94</v>
      </c>
      <c r="C345" t="s">
        <v>95</v>
      </c>
      <c r="D345" t="str">
        <f t="shared" si="16"/>
        <v>Alexandre PERRINE</v>
      </c>
      <c r="F345">
        <v>1977</v>
      </c>
      <c r="G345" s="6">
        <f t="shared" si="15"/>
        <v>47</v>
      </c>
      <c r="H345" t="s">
        <v>16</v>
      </c>
      <c r="I345" t="str">
        <f t="shared" si="17"/>
        <v>40-49</v>
      </c>
    </row>
    <row r="346" spans="1:9" hidden="1" x14ac:dyDescent="0.3">
      <c r="A346" t="s">
        <v>954</v>
      </c>
      <c r="B346" t="s">
        <v>405</v>
      </c>
      <c r="C346" t="s">
        <v>404</v>
      </c>
      <c r="D346" t="str">
        <f t="shared" si="16"/>
        <v>Zbigniew Pietrusinski</v>
      </c>
      <c r="F346">
        <v>1957</v>
      </c>
      <c r="G346" s="6">
        <f t="shared" si="15"/>
        <v>67</v>
      </c>
      <c r="H346" t="s">
        <v>16</v>
      </c>
      <c r="I346" t="str">
        <f t="shared" si="17"/>
        <v>60-69</v>
      </c>
    </row>
    <row r="347" spans="1:9" hidden="1" x14ac:dyDescent="0.3">
      <c r="A347" t="s">
        <v>1202</v>
      </c>
      <c r="B347" t="s">
        <v>865</v>
      </c>
      <c r="C347" t="s">
        <v>357</v>
      </c>
      <c r="D347" t="str">
        <f t="shared" si="16"/>
        <v>Matthieu Pinard</v>
      </c>
      <c r="F347">
        <v>1977</v>
      </c>
      <c r="G347" s="6">
        <f t="shared" si="15"/>
        <v>47</v>
      </c>
      <c r="H347" t="s">
        <v>16</v>
      </c>
      <c r="I347" t="str">
        <f t="shared" si="17"/>
        <v>40-49</v>
      </c>
    </row>
    <row r="348" spans="1:9" hidden="1" x14ac:dyDescent="0.3">
      <c r="A348" t="s">
        <v>168</v>
      </c>
      <c r="B348" t="s">
        <v>169</v>
      </c>
      <c r="C348" t="s">
        <v>170</v>
      </c>
      <c r="D348" t="str">
        <f t="shared" si="16"/>
        <v>Dale Pitura</v>
      </c>
      <c r="F348">
        <v>1966</v>
      </c>
      <c r="G348" s="6">
        <f t="shared" si="15"/>
        <v>58</v>
      </c>
      <c r="H348" t="s">
        <v>16</v>
      </c>
      <c r="I348" t="str">
        <f t="shared" si="17"/>
        <v>50-59</v>
      </c>
    </row>
    <row r="349" spans="1:9" hidden="1" x14ac:dyDescent="0.3">
      <c r="A349" t="s">
        <v>976</v>
      </c>
      <c r="B349" t="s">
        <v>169</v>
      </c>
      <c r="C349" t="s">
        <v>406</v>
      </c>
      <c r="D349" t="str">
        <f t="shared" si="16"/>
        <v>Sue Pitura</v>
      </c>
      <c r="F349">
        <v>1960</v>
      </c>
      <c r="G349" s="6">
        <f t="shared" si="15"/>
        <v>64</v>
      </c>
      <c r="H349" t="s">
        <v>257</v>
      </c>
      <c r="I349" t="str">
        <f t="shared" si="17"/>
        <v>60-69</v>
      </c>
    </row>
    <row r="350" spans="1:9" hidden="1" x14ac:dyDescent="0.3">
      <c r="A350" t="s">
        <v>62</v>
      </c>
      <c r="B350" t="s">
        <v>408</v>
      </c>
      <c r="C350" t="s">
        <v>407</v>
      </c>
      <c r="D350" t="str">
        <f t="shared" si="16"/>
        <v>Claude Plasse</v>
      </c>
      <c r="F350">
        <v>1954</v>
      </c>
      <c r="G350" s="6">
        <f t="shared" si="15"/>
        <v>70</v>
      </c>
      <c r="H350" t="s">
        <v>16</v>
      </c>
      <c r="I350" t="str">
        <f t="shared" si="17"/>
        <v>70+</v>
      </c>
    </row>
    <row r="351" spans="1:9" hidden="1" x14ac:dyDescent="0.3">
      <c r="A351" t="s">
        <v>765</v>
      </c>
      <c r="B351" t="s">
        <v>73</v>
      </c>
      <c r="C351" t="s">
        <v>55</v>
      </c>
      <c r="D351" t="str">
        <f t="shared" si="16"/>
        <v>Andrew Polak</v>
      </c>
      <c r="F351">
        <v>1964</v>
      </c>
      <c r="G351" s="6">
        <f t="shared" si="15"/>
        <v>60</v>
      </c>
      <c r="H351" t="s">
        <v>16</v>
      </c>
      <c r="I351" t="str">
        <f t="shared" si="17"/>
        <v>60-69</v>
      </c>
    </row>
    <row r="352" spans="1:9" hidden="1" x14ac:dyDescent="0.3">
      <c r="A352" t="s">
        <v>1149</v>
      </c>
      <c r="B352" t="s">
        <v>117</v>
      </c>
      <c r="C352" t="s">
        <v>118</v>
      </c>
      <c r="D352" t="str">
        <f t="shared" si="16"/>
        <v>Philip Poles</v>
      </c>
      <c r="F352">
        <v>1974</v>
      </c>
      <c r="G352" s="6">
        <f t="shared" si="15"/>
        <v>50</v>
      </c>
      <c r="H352" t="s">
        <v>16</v>
      </c>
      <c r="I352" t="str">
        <f t="shared" si="17"/>
        <v>50-59</v>
      </c>
    </row>
    <row r="353" spans="1:9" hidden="1" x14ac:dyDescent="0.3">
      <c r="A353" t="s">
        <v>1047</v>
      </c>
      <c r="B353" t="s">
        <v>683</v>
      </c>
      <c r="C353" t="s">
        <v>684</v>
      </c>
      <c r="D353" t="str">
        <f t="shared" si="16"/>
        <v>Jacques Anthony Prost</v>
      </c>
      <c r="F353">
        <v>1967</v>
      </c>
      <c r="G353" s="6">
        <f t="shared" si="15"/>
        <v>57</v>
      </c>
      <c r="H353" t="s">
        <v>16</v>
      </c>
      <c r="I353" t="str">
        <f t="shared" si="17"/>
        <v>50-59</v>
      </c>
    </row>
    <row r="354" spans="1:9" hidden="1" x14ac:dyDescent="0.3">
      <c r="A354" t="s">
        <v>1098</v>
      </c>
      <c r="B354" t="s">
        <v>411</v>
      </c>
      <c r="C354" t="s">
        <v>410</v>
      </c>
      <c r="D354" t="str">
        <f t="shared" si="16"/>
        <v>Adam Puchala</v>
      </c>
      <c r="F354">
        <v>1971</v>
      </c>
      <c r="G354" s="6">
        <f t="shared" si="15"/>
        <v>53</v>
      </c>
      <c r="H354" t="s">
        <v>16</v>
      </c>
      <c r="I354" t="str">
        <f t="shared" si="17"/>
        <v>50-59</v>
      </c>
    </row>
    <row r="355" spans="1:9" hidden="1" x14ac:dyDescent="0.3">
      <c r="A355" t="s">
        <v>990</v>
      </c>
      <c r="B355" t="s">
        <v>412</v>
      </c>
      <c r="C355" t="s">
        <v>193</v>
      </c>
      <c r="D355" t="str">
        <f t="shared" si="16"/>
        <v>Diane Raiche-Phillips</v>
      </c>
      <c r="F355">
        <v>1962</v>
      </c>
      <c r="G355" s="6">
        <f t="shared" si="15"/>
        <v>62</v>
      </c>
      <c r="H355" t="s">
        <v>257</v>
      </c>
      <c r="I355" t="str">
        <f t="shared" si="17"/>
        <v>60-69</v>
      </c>
    </row>
    <row r="356" spans="1:9" hidden="1" x14ac:dyDescent="0.3">
      <c r="A356" t="s">
        <v>766</v>
      </c>
      <c r="B356" t="s">
        <v>152</v>
      </c>
      <c r="C356" t="s">
        <v>30</v>
      </c>
      <c r="D356" t="str">
        <f t="shared" si="16"/>
        <v>David Ream</v>
      </c>
      <c r="F356">
        <v>1953</v>
      </c>
      <c r="G356" s="6">
        <f t="shared" si="15"/>
        <v>71</v>
      </c>
      <c r="H356" t="s">
        <v>16</v>
      </c>
      <c r="I356" t="str">
        <f t="shared" si="17"/>
        <v>70+</v>
      </c>
    </row>
    <row r="357" spans="1:9" hidden="1" x14ac:dyDescent="0.3">
      <c r="A357" t="s">
        <v>1037</v>
      </c>
      <c r="B357" t="s">
        <v>414</v>
      </c>
      <c r="C357" t="s">
        <v>413</v>
      </c>
      <c r="D357" t="str">
        <f t="shared" si="16"/>
        <v>Elena Redkina</v>
      </c>
      <c r="F357">
        <v>1966</v>
      </c>
      <c r="G357" s="6">
        <f t="shared" si="15"/>
        <v>58</v>
      </c>
      <c r="H357" t="s">
        <v>257</v>
      </c>
      <c r="I357" t="str">
        <f t="shared" si="17"/>
        <v>50-59</v>
      </c>
    </row>
    <row r="358" spans="1:9" hidden="1" x14ac:dyDescent="0.3">
      <c r="A358" t="s">
        <v>1165</v>
      </c>
      <c r="B358" t="s">
        <v>416</v>
      </c>
      <c r="C358" t="s">
        <v>415</v>
      </c>
      <c r="D358" t="str">
        <f t="shared" si="16"/>
        <v>Rebecca Renneteau</v>
      </c>
      <c r="F358">
        <v>1975</v>
      </c>
      <c r="G358" s="6">
        <f t="shared" si="15"/>
        <v>49</v>
      </c>
      <c r="H358" t="s">
        <v>257</v>
      </c>
      <c r="I358" t="str">
        <f t="shared" si="17"/>
        <v>40-49</v>
      </c>
    </row>
    <row r="359" spans="1:9" hidden="1" x14ac:dyDescent="0.3">
      <c r="A359" t="s">
        <v>165</v>
      </c>
      <c r="B359" t="s">
        <v>166</v>
      </c>
      <c r="C359" t="s">
        <v>167</v>
      </c>
      <c r="D359" t="str">
        <f t="shared" si="16"/>
        <v>Bob Rennick</v>
      </c>
      <c r="F359">
        <v>1953</v>
      </c>
      <c r="G359" s="6">
        <f t="shared" si="15"/>
        <v>71</v>
      </c>
      <c r="H359" t="s">
        <v>16</v>
      </c>
      <c r="I359" t="str">
        <f t="shared" si="17"/>
        <v>70+</v>
      </c>
    </row>
    <row r="360" spans="1:9" hidden="1" x14ac:dyDescent="0.3">
      <c r="A360" t="s">
        <v>1244</v>
      </c>
      <c r="B360" t="s">
        <v>166</v>
      </c>
      <c r="C360" t="s">
        <v>417</v>
      </c>
      <c r="D360" t="str">
        <f t="shared" si="16"/>
        <v>Jonathan Rennick</v>
      </c>
      <c r="F360">
        <v>1980</v>
      </c>
      <c r="G360" s="6">
        <f t="shared" si="15"/>
        <v>44</v>
      </c>
      <c r="H360" t="s">
        <v>16</v>
      </c>
      <c r="I360" t="str">
        <f t="shared" si="17"/>
        <v>40-49</v>
      </c>
    </row>
    <row r="361" spans="1:9" hidden="1" x14ac:dyDescent="0.3">
      <c r="A361" t="s">
        <v>1203</v>
      </c>
      <c r="B361" t="s">
        <v>418</v>
      </c>
      <c r="C361" t="s">
        <v>409</v>
      </c>
      <c r="D361" t="str">
        <f t="shared" si="16"/>
        <v>Kathy Ringland</v>
      </c>
      <c r="F361">
        <v>1977</v>
      </c>
      <c r="G361" s="6">
        <f t="shared" si="15"/>
        <v>47</v>
      </c>
      <c r="H361" t="s">
        <v>257</v>
      </c>
      <c r="I361" t="str">
        <f t="shared" si="17"/>
        <v>40-49</v>
      </c>
    </row>
    <row r="362" spans="1:9" hidden="1" x14ac:dyDescent="0.3">
      <c r="A362" t="s">
        <v>1263</v>
      </c>
      <c r="B362" t="s">
        <v>571</v>
      </c>
      <c r="C362" t="s">
        <v>509</v>
      </c>
      <c r="D362" t="str">
        <f t="shared" si="16"/>
        <v>Frederic Rioux</v>
      </c>
      <c r="F362">
        <v>1981</v>
      </c>
      <c r="G362" s="6">
        <f t="shared" si="15"/>
        <v>43</v>
      </c>
      <c r="H362" t="s">
        <v>16</v>
      </c>
      <c r="I362" t="str">
        <f t="shared" si="17"/>
        <v>40-49</v>
      </c>
    </row>
    <row r="363" spans="1:9" hidden="1" x14ac:dyDescent="0.3">
      <c r="A363" t="s">
        <v>1278</v>
      </c>
      <c r="B363" t="s">
        <v>905</v>
      </c>
      <c r="C363" t="s">
        <v>906</v>
      </c>
      <c r="D363" t="str">
        <f t="shared" si="16"/>
        <v>Markus Rissiek</v>
      </c>
      <c r="F363">
        <v>1982</v>
      </c>
      <c r="G363" s="6">
        <f t="shared" si="15"/>
        <v>42</v>
      </c>
      <c r="H363" t="s">
        <v>16</v>
      </c>
      <c r="I363" t="str">
        <f t="shared" si="17"/>
        <v>40-49</v>
      </c>
    </row>
    <row r="364" spans="1:9" hidden="1" x14ac:dyDescent="0.3">
      <c r="A364" t="s">
        <v>1099</v>
      </c>
      <c r="B364" t="s">
        <v>419</v>
      </c>
      <c r="C364" t="s">
        <v>26</v>
      </c>
      <c r="D364" t="str">
        <f t="shared" si="16"/>
        <v>Jason Robbins</v>
      </c>
      <c r="F364">
        <v>1971</v>
      </c>
      <c r="G364" s="6">
        <f t="shared" si="15"/>
        <v>53</v>
      </c>
      <c r="H364" t="s">
        <v>16</v>
      </c>
      <c r="I364" t="str">
        <f t="shared" si="17"/>
        <v>50-59</v>
      </c>
    </row>
    <row r="365" spans="1:9" hidden="1" x14ac:dyDescent="0.3">
      <c r="A365" t="s">
        <v>767</v>
      </c>
      <c r="B365" t="s">
        <v>1345</v>
      </c>
      <c r="C365" t="s">
        <v>112</v>
      </c>
      <c r="D365" t="str">
        <f t="shared" si="16"/>
        <v>Richard Roberge</v>
      </c>
      <c r="F365">
        <v>1964</v>
      </c>
      <c r="G365" s="6">
        <f t="shared" si="15"/>
        <v>60</v>
      </c>
      <c r="H365" t="s">
        <v>16</v>
      </c>
      <c r="I365" t="str">
        <f t="shared" si="17"/>
        <v>60-69</v>
      </c>
    </row>
    <row r="366" spans="1:9" hidden="1" x14ac:dyDescent="0.3">
      <c r="A366" t="s">
        <v>919</v>
      </c>
      <c r="B366" t="s">
        <v>113</v>
      </c>
      <c r="C366" t="s">
        <v>30</v>
      </c>
      <c r="D366" t="str">
        <f t="shared" si="16"/>
        <v>David Roberts</v>
      </c>
      <c r="F366">
        <v>1948</v>
      </c>
      <c r="G366" s="6">
        <f t="shared" si="15"/>
        <v>76</v>
      </c>
      <c r="H366" t="s">
        <v>16</v>
      </c>
      <c r="I366" t="str">
        <f t="shared" si="17"/>
        <v>70+</v>
      </c>
    </row>
    <row r="367" spans="1:9" hidden="1" x14ac:dyDescent="0.3">
      <c r="A367" t="s">
        <v>1166</v>
      </c>
      <c r="B367" t="s">
        <v>88</v>
      </c>
      <c r="C367" t="s">
        <v>851</v>
      </c>
      <c r="D367" t="str">
        <f t="shared" si="16"/>
        <v>Derek Robertson</v>
      </c>
      <c r="F367">
        <v>1975</v>
      </c>
      <c r="G367" s="6">
        <f t="shared" si="15"/>
        <v>49</v>
      </c>
      <c r="H367" t="s">
        <v>16</v>
      </c>
      <c r="I367" t="str">
        <f t="shared" si="17"/>
        <v>40-49</v>
      </c>
    </row>
    <row r="368" spans="1:9" hidden="1" x14ac:dyDescent="0.3">
      <c r="A368" t="s">
        <v>1114</v>
      </c>
      <c r="B368" t="s">
        <v>685</v>
      </c>
      <c r="C368" t="s">
        <v>686</v>
      </c>
      <c r="D368" t="str">
        <f t="shared" si="16"/>
        <v>Gilles Robichaud</v>
      </c>
      <c r="F368">
        <v>1972</v>
      </c>
      <c r="G368" s="6">
        <f t="shared" si="15"/>
        <v>52</v>
      </c>
      <c r="H368" t="s">
        <v>16</v>
      </c>
      <c r="I368" t="str">
        <f t="shared" si="17"/>
        <v>50-59</v>
      </c>
    </row>
    <row r="369" spans="1:9" hidden="1" x14ac:dyDescent="0.3">
      <c r="A369" t="s">
        <v>1167</v>
      </c>
      <c r="B369" t="s">
        <v>523</v>
      </c>
      <c r="C369" t="s">
        <v>79</v>
      </c>
      <c r="D369" t="str">
        <f t="shared" si="16"/>
        <v>Kevin Robinson</v>
      </c>
      <c r="F369">
        <v>1975</v>
      </c>
      <c r="G369" s="6">
        <f t="shared" si="15"/>
        <v>49</v>
      </c>
      <c r="H369" t="s">
        <v>16</v>
      </c>
      <c r="I369" t="str">
        <f t="shared" si="17"/>
        <v>40-49</v>
      </c>
    </row>
    <row r="370" spans="1:9" hidden="1" x14ac:dyDescent="0.3">
      <c r="A370" t="s">
        <v>1085</v>
      </c>
      <c r="B370" t="s">
        <v>420</v>
      </c>
      <c r="C370" t="s">
        <v>277</v>
      </c>
      <c r="D370" t="str">
        <f t="shared" si="16"/>
        <v>Alain Rocan</v>
      </c>
      <c r="F370">
        <v>1970</v>
      </c>
      <c r="G370" s="6">
        <f t="shared" si="15"/>
        <v>54</v>
      </c>
      <c r="H370" t="s">
        <v>16</v>
      </c>
      <c r="I370" t="str">
        <f t="shared" si="17"/>
        <v>50-59</v>
      </c>
    </row>
    <row r="371" spans="1:9" hidden="1" x14ac:dyDescent="0.3">
      <c r="A371" t="s">
        <v>1281</v>
      </c>
      <c r="B371" t="s">
        <v>518</v>
      </c>
      <c r="C371" t="s">
        <v>277</v>
      </c>
      <c r="D371" t="str">
        <f t="shared" si="16"/>
        <v>Alain Rochefort</v>
      </c>
      <c r="F371">
        <v>1969</v>
      </c>
      <c r="G371" s="6">
        <f t="shared" si="15"/>
        <v>55</v>
      </c>
      <c r="H371" t="s">
        <v>16</v>
      </c>
      <c r="I371" t="str">
        <f t="shared" si="17"/>
        <v>50-59</v>
      </c>
    </row>
    <row r="372" spans="1:9" hidden="1" x14ac:dyDescent="0.3">
      <c r="A372" t="s">
        <v>1245</v>
      </c>
      <c r="B372" t="s">
        <v>421</v>
      </c>
      <c r="C372" t="s">
        <v>417</v>
      </c>
      <c r="D372" t="str">
        <f t="shared" si="16"/>
        <v>Jonathan Roireau</v>
      </c>
      <c r="F372">
        <v>1980</v>
      </c>
      <c r="G372" s="6">
        <f t="shared" si="15"/>
        <v>44</v>
      </c>
      <c r="H372" t="s">
        <v>16</v>
      </c>
      <c r="I372" t="str">
        <f t="shared" si="17"/>
        <v>40-49</v>
      </c>
    </row>
    <row r="373" spans="1:9" hidden="1" x14ac:dyDescent="0.3">
      <c r="A373" t="s">
        <v>1246</v>
      </c>
      <c r="B373" t="s">
        <v>520</v>
      </c>
      <c r="C373" t="s">
        <v>687</v>
      </c>
      <c r="D373" t="str">
        <f t="shared" si="16"/>
        <v>Jill Rose</v>
      </c>
      <c r="F373">
        <v>1980</v>
      </c>
      <c r="G373" s="6">
        <f t="shared" si="15"/>
        <v>44</v>
      </c>
      <c r="H373" t="s">
        <v>257</v>
      </c>
      <c r="I373" t="str">
        <f t="shared" si="17"/>
        <v>40-49</v>
      </c>
    </row>
    <row r="374" spans="1:9" hidden="1" x14ac:dyDescent="0.3">
      <c r="A374" t="s">
        <v>768</v>
      </c>
      <c r="B374" t="s">
        <v>423</v>
      </c>
      <c r="C374" t="s">
        <v>422</v>
      </c>
      <c r="D374" t="str">
        <f t="shared" si="16"/>
        <v>Genevieve Rosseel</v>
      </c>
      <c r="F374">
        <v>1967</v>
      </c>
      <c r="G374" s="6">
        <f t="shared" si="15"/>
        <v>57</v>
      </c>
      <c r="H374" t="s">
        <v>257</v>
      </c>
      <c r="I374" t="str">
        <f t="shared" si="17"/>
        <v>50-59</v>
      </c>
    </row>
    <row r="375" spans="1:9" hidden="1" x14ac:dyDescent="0.3">
      <c r="A375" t="s">
        <v>1026</v>
      </c>
      <c r="B375" t="s">
        <v>688</v>
      </c>
      <c r="C375" t="s">
        <v>689</v>
      </c>
      <c r="D375" t="str">
        <f t="shared" si="16"/>
        <v>Paolo Salvini</v>
      </c>
      <c r="F375">
        <v>1965</v>
      </c>
      <c r="G375" s="6">
        <f t="shared" si="15"/>
        <v>59</v>
      </c>
      <c r="H375" t="s">
        <v>16</v>
      </c>
      <c r="I375" t="str">
        <f t="shared" si="17"/>
        <v>50-59</v>
      </c>
    </row>
    <row r="376" spans="1:9" hidden="1" x14ac:dyDescent="0.3">
      <c r="A376" t="s">
        <v>1219</v>
      </c>
      <c r="B376" t="s">
        <v>690</v>
      </c>
      <c r="C376" t="s">
        <v>691</v>
      </c>
      <c r="D376" t="str">
        <f t="shared" si="16"/>
        <v>Sondos Samandi</v>
      </c>
      <c r="F376">
        <v>1978</v>
      </c>
      <c r="G376" s="6">
        <f t="shared" si="15"/>
        <v>46</v>
      </c>
      <c r="H376" t="s">
        <v>257</v>
      </c>
      <c r="I376" t="str">
        <f t="shared" si="17"/>
        <v>40-49</v>
      </c>
    </row>
    <row r="377" spans="1:9" hidden="1" x14ac:dyDescent="0.3">
      <c r="A377" t="s">
        <v>1204</v>
      </c>
      <c r="B377" t="s">
        <v>424</v>
      </c>
      <c r="C377" t="s">
        <v>866</v>
      </c>
      <c r="D377" t="str">
        <f t="shared" si="16"/>
        <v>Justin Samuel</v>
      </c>
      <c r="F377">
        <v>1977</v>
      </c>
      <c r="G377" s="6">
        <f t="shared" si="15"/>
        <v>47</v>
      </c>
      <c r="H377" t="s">
        <v>16</v>
      </c>
      <c r="I377" t="str">
        <f t="shared" si="17"/>
        <v>40-49</v>
      </c>
    </row>
    <row r="378" spans="1:9" hidden="1" x14ac:dyDescent="0.3">
      <c r="A378" t="s">
        <v>783</v>
      </c>
      <c r="B378" t="s">
        <v>424</v>
      </c>
      <c r="C378" t="s">
        <v>40</v>
      </c>
      <c r="D378" t="str">
        <f t="shared" si="16"/>
        <v>Mark Samuel</v>
      </c>
      <c r="F378">
        <v>1974</v>
      </c>
      <c r="G378" s="6">
        <f t="shared" si="15"/>
        <v>50</v>
      </c>
      <c r="H378" t="s">
        <v>16</v>
      </c>
      <c r="I378" t="str">
        <f t="shared" si="17"/>
        <v>50-59</v>
      </c>
    </row>
    <row r="379" spans="1:9" hidden="1" x14ac:dyDescent="0.3">
      <c r="A379" t="s">
        <v>935</v>
      </c>
      <c r="B379" t="s">
        <v>692</v>
      </c>
      <c r="C379" t="s">
        <v>425</v>
      </c>
      <c r="D379" t="str">
        <f t="shared" si="16"/>
        <v>Ildemaro Sanchez</v>
      </c>
      <c r="F379">
        <v>1954</v>
      </c>
      <c r="G379" s="6">
        <f t="shared" si="15"/>
        <v>70</v>
      </c>
      <c r="H379" t="s">
        <v>16</v>
      </c>
      <c r="I379" t="str">
        <f t="shared" si="17"/>
        <v>70+</v>
      </c>
    </row>
    <row r="380" spans="1:9" hidden="1" x14ac:dyDescent="0.3">
      <c r="A380" t="s">
        <v>1232</v>
      </c>
      <c r="B380" t="s">
        <v>478</v>
      </c>
      <c r="C380" t="s">
        <v>206</v>
      </c>
      <c r="D380" t="str">
        <f t="shared" si="16"/>
        <v>Sandra Sassine</v>
      </c>
      <c r="F380">
        <v>1979</v>
      </c>
      <c r="G380" s="6">
        <f t="shared" si="15"/>
        <v>45</v>
      </c>
      <c r="H380" t="s">
        <v>257</v>
      </c>
      <c r="I380" t="str">
        <f t="shared" si="17"/>
        <v>40-49</v>
      </c>
    </row>
    <row r="381" spans="1:9" hidden="1" x14ac:dyDescent="0.3">
      <c r="A381" t="s">
        <v>1048</v>
      </c>
      <c r="B381" t="s">
        <v>693</v>
      </c>
      <c r="C381" t="s">
        <v>694</v>
      </c>
      <c r="D381" t="str">
        <f t="shared" si="16"/>
        <v>Jean-Fran√ßois Savard</v>
      </c>
      <c r="F381">
        <v>1967</v>
      </c>
      <c r="G381" s="6">
        <f t="shared" si="15"/>
        <v>57</v>
      </c>
      <c r="H381" t="s">
        <v>16</v>
      </c>
      <c r="I381" t="str">
        <f t="shared" si="17"/>
        <v>50-59</v>
      </c>
    </row>
    <row r="382" spans="1:9" hidden="1" x14ac:dyDescent="0.3">
      <c r="A382" t="s">
        <v>1188</v>
      </c>
      <c r="B382" t="s">
        <v>427</v>
      </c>
      <c r="C382" t="s">
        <v>426</v>
      </c>
      <c r="D382" t="str">
        <f t="shared" si="16"/>
        <v>Pierre-Alain Savoie</v>
      </c>
      <c r="F382">
        <v>1976</v>
      </c>
      <c r="G382" s="6">
        <f t="shared" si="15"/>
        <v>48</v>
      </c>
      <c r="H382" t="s">
        <v>16</v>
      </c>
      <c r="I382" t="str">
        <f t="shared" si="17"/>
        <v>40-49</v>
      </c>
    </row>
    <row r="383" spans="1:9" hidden="1" x14ac:dyDescent="0.3">
      <c r="A383" t="s">
        <v>1086</v>
      </c>
      <c r="B383" t="s">
        <v>824</v>
      </c>
      <c r="C383" t="s">
        <v>825</v>
      </c>
      <c r="D383" t="str">
        <f t="shared" si="16"/>
        <v>Jakob Schmidt</v>
      </c>
      <c r="F383">
        <v>1970</v>
      </c>
      <c r="G383" s="6">
        <f t="shared" si="15"/>
        <v>54</v>
      </c>
      <c r="H383" t="s">
        <v>16</v>
      </c>
      <c r="I383" t="str">
        <f t="shared" si="17"/>
        <v>50-59</v>
      </c>
    </row>
    <row r="384" spans="1:9" hidden="1" x14ac:dyDescent="0.3">
      <c r="A384" t="s">
        <v>967</v>
      </c>
      <c r="B384" t="s">
        <v>429</v>
      </c>
      <c r="C384" t="s">
        <v>428</v>
      </c>
      <c r="D384" t="str">
        <f t="shared" si="16"/>
        <v>Rick Schobesberger</v>
      </c>
      <c r="F384">
        <v>1959</v>
      </c>
      <c r="G384" s="6">
        <f t="shared" ref="G384:G447" si="18">+$J$1-F384</f>
        <v>65</v>
      </c>
      <c r="H384" t="s">
        <v>16</v>
      </c>
      <c r="I384" t="str">
        <f t="shared" si="17"/>
        <v>60-69</v>
      </c>
    </row>
    <row r="385" spans="1:9" hidden="1" x14ac:dyDescent="0.3">
      <c r="A385" t="s">
        <v>1325</v>
      </c>
      <c r="B385" t="s">
        <v>1292</v>
      </c>
      <c r="C385" t="s">
        <v>55</v>
      </c>
      <c r="D385" t="str">
        <f t="shared" ref="D385:D448" si="19">_xlfn.CONCAT(C385," ",B385)</f>
        <v>Andrew Schulz</v>
      </c>
      <c r="E385" s="13">
        <v>19025</v>
      </c>
      <c r="F385">
        <v>1952</v>
      </c>
      <c r="G385" s="6">
        <f t="shared" si="18"/>
        <v>72</v>
      </c>
      <c r="H385" t="s">
        <v>16</v>
      </c>
      <c r="I385" t="str">
        <f t="shared" ref="I385:I448" si="20">IF(ISBLANK(F385),"Blank",IF(G385&lt;40,"Not a Vet",IF(G385&lt;50,"40-49",IF(G385&lt;60,"50-59",IF(G385&lt;70,"60-69","70+")))))</f>
        <v>70+</v>
      </c>
    </row>
    <row r="386" spans="1:9" hidden="1" x14ac:dyDescent="0.3">
      <c r="A386" t="s">
        <v>1168</v>
      </c>
      <c r="B386" t="s">
        <v>695</v>
      </c>
      <c r="C386" t="s">
        <v>105</v>
      </c>
      <c r="D386" t="str">
        <f t="shared" si="19"/>
        <v>Colin Schweigert</v>
      </c>
      <c r="F386">
        <v>1975</v>
      </c>
      <c r="G386" s="6">
        <f t="shared" si="18"/>
        <v>49</v>
      </c>
      <c r="H386" t="s">
        <v>16</v>
      </c>
      <c r="I386" t="str">
        <f t="shared" si="20"/>
        <v>40-49</v>
      </c>
    </row>
    <row r="387" spans="1:9" hidden="1" x14ac:dyDescent="0.3">
      <c r="A387" t="s">
        <v>1220</v>
      </c>
      <c r="B387" t="s">
        <v>695</v>
      </c>
      <c r="C387" t="s">
        <v>696</v>
      </c>
      <c r="D387" t="str">
        <f t="shared" si="19"/>
        <v>Jody Schweigert</v>
      </c>
      <c r="F387">
        <v>1978</v>
      </c>
      <c r="G387" s="6">
        <f t="shared" si="18"/>
        <v>46</v>
      </c>
      <c r="H387" t="s">
        <v>257</v>
      </c>
      <c r="I387" t="str">
        <f t="shared" si="20"/>
        <v>40-49</v>
      </c>
    </row>
    <row r="388" spans="1:9" hidden="1" x14ac:dyDescent="0.3">
      <c r="A388" t="s">
        <v>991</v>
      </c>
      <c r="B388" t="s">
        <v>431</v>
      </c>
      <c r="C388" t="s">
        <v>430</v>
      </c>
      <c r="D388" t="str">
        <f t="shared" si="19"/>
        <v>Lynn Seguin</v>
      </c>
      <c r="F388">
        <v>1962</v>
      </c>
      <c r="G388" s="6">
        <f t="shared" si="18"/>
        <v>62</v>
      </c>
      <c r="H388" t="s">
        <v>257</v>
      </c>
      <c r="I388" t="str">
        <f t="shared" si="20"/>
        <v>60-69</v>
      </c>
    </row>
    <row r="389" spans="1:9" hidden="1" x14ac:dyDescent="0.3">
      <c r="A389" t="s">
        <v>1169</v>
      </c>
      <c r="B389" t="s">
        <v>697</v>
      </c>
      <c r="C389" t="s">
        <v>698</v>
      </c>
      <c r="D389" t="str">
        <f t="shared" si="19"/>
        <v>eusidor serotte</v>
      </c>
      <c r="F389">
        <v>1975</v>
      </c>
      <c r="G389" s="6">
        <f t="shared" si="18"/>
        <v>49</v>
      </c>
      <c r="H389" t="s">
        <v>16</v>
      </c>
      <c r="I389" t="str">
        <f t="shared" si="20"/>
        <v>40-49</v>
      </c>
    </row>
    <row r="390" spans="1:9" hidden="1" x14ac:dyDescent="0.3">
      <c r="A390" t="s">
        <v>769</v>
      </c>
      <c r="B390" t="s">
        <v>1494</v>
      </c>
      <c r="C390" t="s">
        <v>68</v>
      </c>
      <c r="D390" t="str">
        <f t="shared" si="19"/>
        <v>Trevor Shaw</v>
      </c>
      <c r="F390">
        <v>1968</v>
      </c>
      <c r="G390" s="6">
        <f t="shared" si="18"/>
        <v>56</v>
      </c>
      <c r="H390" t="s">
        <v>16</v>
      </c>
      <c r="I390" t="str">
        <f t="shared" si="20"/>
        <v>50-59</v>
      </c>
    </row>
    <row r="391" spans="1:9" hidden="1" x14ac:dyDescent="0.3">
      <c r="A391" t="s">
        <v>770</v>
      </c>
      <c r="B391" t="s">
        <v>53</v>
      </c>
      <c r="C391" t="s">
        <v>54</v>
      </c>
      <c r="D391" t="str">
        <f t="shared" si="19"/>
        <v>James Sheardown</v>
      </c>
      <c r="F391">
        <v>1962</v>
      </c>
      <c r="G391" s="6">
        <f t="shared" si="18"/>
        <v>62</v>
      </c>
      <c r="H391" t="s">
        <v>16</v>
      </c>
      <c r="I391" t="str">
        <f t="shared" si="20"/>
        <v>60-69</v>
      </c>
    </row>
    <row r="392" spans="1:9" hidden="1" x14ac:dyDescent="0.3">
      <c r="A392" t="s">
        <v>1247</v>
      </c>
      <c r="B392" t="s">
        <v>884</v>
      </c>
      <c r="C392" t="s">
        <v>885</v>
      </c>
      <c r="D392" t="str">
        <f t="shared" si="19"/>
        <v>weiwei Shen</v>
      </c>
      <c r="F392">
        <v>1980</v>
      </c>
      <c r="G392" s="6">
        <f t="shared" si="18"/>
        <v>44</v>
      </c>
      <c r="H392" t="s">
        <v>257</v>
      </c>
      <c r="I392" t="str">
        <f t="shared" si="20"/>
        <v>40-49</v>
      </c>
    </row>
    <row r="393" spans="1:9" hidden="1" x14ac:dyDescent="0.3">
      <c r="A393" t="s">
        <v>771</v>
      </c>
      <c r="B393" t="s">
        <v>207</v>
      </c>
      <c r="C393" t="s">
        <v>208</v>
      </c>
      <c r="D393" t="str">
        <f t="shared" si="19"/>
        <v>Nathalie Simard</v>
      </c>
      <c r="F393">
        <v>1966</v>
      </c>
      <c r="G393" s="6">
        <f t="shared" si="18"/>
        <v>58</v>
      </c>
      <c r="H393" t="s">
        <v>257</v>
      </c>
      <c r="I393" t="str">
        <f t="shared" si="20"/>
        <v>50-59</v>
      </c>
    </row>
    <row r="394" spans="1:9" hidden="1" x14ac:dyDescent="0.3">
      <c r="A394" t="s">
        <v>96</v>
      </c>
      <c r="B394" t="s">
        <v>1360</v>
      </c>
      <c r="C394" t="s">
        <v>97</v>
      </c>
      <c r="D394" t="str">
        <f t="shared" si="19"/>
        <v>Howard Simmons</v>
      </c>
      <c r="F394">
        <v>1941</v>
      </c>
      <c r="G394" s="6">
        <f t="shared" si="18"/>
        <v>83</v>
      </c>
      <c r="H394" t="s">
        <v>16</v>
      </c>
      <c r="I394" t="str">
        <f t="shared" si="20"/>
        <v>70+</v>
      </c>
    </row>
    <row r="395" spans="1:9" hidden="1" x14ac:dyDescent="0.3">
      <c r="A395" t="s">
        <v>1131</v>
      </c>
      <c r="B395" t="s">
        <v>432</v>
      </c>
      <c r="C395" t="s">
        <v>340</v>
      </c>
      <c r="D395" t="str">
        <f t="shared" si="19"/>
        <v>Paul Simms</v>
      </c>
      <c r="F395">
        <v>1973</v>
      </c>
      <c r="G395" s="6">
        <f t="shared" si="18"/>
        <v>51</v>
      </c>
      <c r="H395" t="s">
        <v>16</v>
      </c>
      <c r="I395" t="str">
        <f t="shared" si="20"/>
        <v>50-59</v>
      </c>
    </row>
    <row r="396" spans="1:9" hidden="1" x14ac:dyDescent="0.3">
      <c r="A396" t="s">
        <v>1071</v>
      </c>
      <c r="B396" t="s">
        <v>699</v>
      </c>
      <c r="C396" t="s">
        <v>700</v>
      </c>
      <c r="D396" t="str">
        <f t="shared" si="19"/>
        <v>Evgueni Sinelnikov</v>
      </c>
      <c r="F396">
        <v>1969</v>
      </c>
      <c r="G396" s="6">
        <f t="shared" si="18"/>
        <v>55</v>
      </c>
      <c r="H396" t="s">
        <v>16</v>
      </c>
      <c r="I396" t="str">
        <f t="shared" si="20"/>
        <v>50-59</v>
      </c>
    </row>
    <row r="397" spans="1:9" hidden="1" x14ac:dyDescent="0.3">
      <c r="A397" t="s">
        <v>1027</v>
      </c>
      <c r="B397" t="s">
        <v>218</v>
      </c>
      <c r="C397" t="s">
        <v>219</v>
      </c>
      <c r="D397" t="str">
        <f t="shared" si="19"/>
        <v>Aurelia Sirbu</v>
      </c>
      <c r="F397">
        <v>1965</v>
      </c>
      <c r="G397" s="6">
        <f t="shared" si="18"/>
        <v>59</v>
      </c>
      <c r="H397" t="s">
        <v>257</v>
      </c>
      <c r="I397" t="str">
        <f t="shared" si="20"/>
        <v>50-59</v>
      </c>
    </row>
    <row r="398" spans="1:9" hidden="1" x14ac:dyDescent="0.3">
      <c r="A398" t="s">
        <v>1132</v>
      </c>
      <c r="B398" t="s">
        <v>701</v>
      </c>
      <c r="C398" t="s">
        <v>313</v>
      </c>
      <c r="D398" t="str">
        <f t="shared" si="19"/>
        <v>Louis Six</v>
      </c>
      <c r="F398">
        <v>1973</v>
      </c>
      <c r="G398" s="6">
        <f t="shared" si="18"/>
        <v>51</v>
      </c>
      <c r="H398" t="s">
        <v>16</v>
      </c>
      <c r="I398" t="str">
        <f t="shared" si="20"/>
        <v>50-59</v>
      </c>
    </row>
    <row r="399" spans="1:9" hidden="1" x14ac:dyDescent="0.3">
      <c r="A399" t="s">
        <v>772</v>
      </c>
      <c r="B399" t="s">
        <v>194</v>
      </c>
      <c r="C399" t="s">
        <v>195</v>
      </c>
      <c r="D399" t="str">
        <f t="shared" si="19"/>
        <v>Frances Sloan Sainas</v>
      </c>
      <c r="F399">
        <v>1957</v>
      </c>
      <c r="G399" s="6">
        <f t="shared" si="18"/>
        <v>67</v>
      </c>
      <c r="H399" t="s">
        <v>257</v>
      </c>
      <c r="I399" t="str">
        <f t="shared" si="20"/>
        <v>60-69</v>
      </c>
    </row>
    <row r="400" spans="1:9" hidden="1" x14ac:dyDescent="0.3">
      <c r="A400" t="s">
        <v>1279</v>
      </c>
      <c r="B400" t="s">
        <v>434</v>
      </c>
      <c r="C400" t="s">
        <v>907</v>
      </c>
      <c r="D400" t="str">
        <f t="shared" si="19"/>
        <v>Jordan Smith</v>
      </c>
      <c r="F400">
        <v>1982</v>
      </c>
      <c r="G400" s="6">
        <f t="shared" si="18"/>
        <v>42</v>
      </c>
      <c r="H400" t="s">
        <v>16</v>
      </c>
      <c r="I400" t="str">
        <f t="shared" si="20"/>
        <v>40-49</v>
      </c>
    </row>
    <row r="401" spans="1:9" hidden="1" x14ac:dyDescent="0.3">
      <c r="A401" t="s">
        <v>1013</v>
      </c>
      <c r="B401" t="s">
        <v>434</v>
      </c>
      <c r="C401" t="s">
        <v>433</v>
      </c>
      <c r="D401" t="str">
        <f t="shared" si="19"/>
        <v>Neil Smith</v>
      </c>
      <c r="F401">
        <v>1964</v>
      </c>
      <c r="G401" s="6">
        <f t="shared" si="18"/>
        <v>60</v>
      </c>
      <c r="H401" t="s">
        <v>16</v>
      </c>
      <c r="I401" t="str">
        <f t="shared" si="20"/>
        <v>60-69</v>
      </c>
    </row>
    <row r="402" spans="1:9" hidden="1" x14ac:dyDescent="0.3">
      <c r="A402" t="s">
        <v>1014</v>
      </c>
      <c r="B402" t="s">
        <v>434</v>
      </c>
      <c r="C402" t="s">
        <v>118</v>
      </c>
      <c r="D402" t="str">
        <f t="shared" si="19"/>
        <v>Philip Smith</v>
      </c>
      <c r="F402">
        <v>1964</v>
      </c>
      <c r="G402" s="6">
        <f t="shared" si="18"/>
        <v>60</v>
      </c>
      <c r="H402" t="s">
        <v>16</v>
      </c>
      <c r="I402" t="str">
        <f t="shared" si="20"/>
        <v>60-69</v>
      </c>
    </row>
    <row r="403" spans="1:9" hidden="1" x14ac:dyDescent="0.3">
      <c r="A403" t="s">
        <v>1189</v>
      </c>
      <c r="B403" t="s">
        <v>544</v>
      </c>
      <c r="C403" t="s">
        <v>340</v>
      </c>
      <c r="D403" t="str">
        <f t="shared" si="19"/>
        <v>Paul Smyk</v>
      </c>
      <c r="F403">
        <v>1976</v>
      </c>
      <c r="G403" s="6">
        <f t="shared" si="18"/>
        <v>48</v>
      </c>
      <c r="H403" t="s">
        <v>16</v>
      </c>
      <c r="I403" t="str">
        <f t="shared" si="20"/>
        <v>40-49</v>
      </c>
    </row>
    <row r="404" spans="1:9" hidden="1" x14ac:dyDescent="0.3">
      <c r="A404" t="s">
        <v>1063</v>
      </c>
      <c r="B404" t="s">
        <v>435</v>
      </c>
      <c r="C404" t="s">
        <v>326</v>
      </c>
      <c r="D404" t="str">
        <f t="shared" si="19"/>
        <v>Tammy Southin</v>
      </c>
      <c r="F404">
        <v>1968</v>
      </c>
      <c r="G404" s="6">
        <f t="shared" si="18"/>
        <v>56</v>
      </c>
      <c r="H404" t="s">
        <v>257</v>
      </c>
      <c r="I404" t="str">
        <f t="shared" si="20"/>
        <v>50-59</v>
      </c>
    </row>
    <row r="405" spans="1:9" hidden="1" x14ac:dyDescent="0.3">
      <c r="A405" t="s">
        <v>773</v>
      </c>
      <c r="B405" t="s">
        <v>60</v>
      </c>
      <c r="C405" t="s">
        <v>61</v>
      </c>
      <c r="D405" t="str">
        <f t="shared" si="19"/>
        <v>Ben Spergel</v>
      </c>
      <c r="F405">
        <v>1974</v>
      </c>
      <c r="G405" s="6">
        <f t="shared" si="18"/>
        <v>50</v>
      </c>
      <c r="H405" t="s">
        <v>16</v>
      </c>
      <c r="I405" t="str">
        <f t="shared" si="20"/>
        <v>50-59</v>
      </c>
    </row>
    <row r="406" spans="1:9" hidden="1" x14ac:dyDescent="0.3">
      <c r="A406" t="s">
        <v>1072</v>
      </c>
      <c r="B406" t="s">
        <v>438</v>
      </c>
      <c r="C406" t="s">
        <v>437</v>
      </c>
      <c r="D406" t="str">
        <f t="shared" si="19"/>
        <v>Tim Stang</v>
      </c>
      <c r="F406">
        <v>1969</v>
      </c>
      <c r="G406" s="6">
        <f t="shared" si="18"/>
        <v>55</v>
      </c>
      <c r="H406" t="s">
        <v>16</v>
      </c>
      <c r="I406" t="str">
        <f t="shared" si="20"/>
        <v>50-59</v>
      </c>
    </row>
    <row r="407" spans="1:9" hidden="1" x14ac:dyDescent="0.3">
      <c r="A407" t="s">
        <v>1346</v>
      </c>
      <c r="B407" t="s">
        <v>164</v>
      </c>
      <c r="C407" t="s">
        <v>54</v>
      </c>
      <c r="D407" t="str">
        <f t="shared" si="19"/>
        <v>James Stevens</v>
      </c>
      <c r="F407">
        <v>1978</v>
      </c>
      <c r="G407" s="6">
        <f t="shared" si="18"/>
        <v>46</v>
      </c>
      <c r="H407" t="s">
        <v>16</v>
      </c>
      <c r="I407" t="str">
        <f t="shared" si="20"/>
        <v>40-49</v>
      </c>
    </row>
    <row r="408" spans="1:9" hidden="1" x14ac:dyDescent="0.3">
      <c r="A408" t="s">
        <v>1064</v>
      </c>
      <c r="B408" t="s">
        <v>816</v>
      </c>
      <c r="C408" t="s">
        <v>118</v>
      </c>
      <c r="D408" t="str">
        <f t="shared" si="19"/>
        <v>Philip Stewart</v>
      </c>
      <c r="F408">
        <v>1968</v>
      </c>
      <c r="G408" s="6">
        <f t="shared" si="18"/>
        <v>56</v>
      </c>
      <c r="H408" t="s">
        <v>16</v>
      </c>
      <c r="I408" t="str">
        <f t="shared" si="20"/>
        <v>50-59</v>
      </c>
    </row>
    <row r="409" spans="1:9" hidden="1" x14ac:dyDescent="0.3">
      <c r="A409" t="s">
        <v>1190</v>
      </c>
      <c r="B409" t="s">
        <v>440</v>
      </c>
      <c r="C409" t="s">
        <v>439</v>
      </c>
      <c r="D409" t="str">
        <f t="shared" si="19"/>
        <v>Charles St-Hilaire</v>
      </c>
      <c r="F409">
        <v>1976</v>
      </c>
      <c r="G409" s="6">
        <f t="shared" si="18"/>
        <v>48</v>
      </c>
      <c r="H409" t="s">
        <v>16</v>
      </c>
      <c r="I409" t="str">
        <f t="shared" si="20"/>
        <v>40-49</v>
      </c>
    </row>
    <row r="410" spans="1:9" hidden="1" x14ac:dyDescent="0.3">
      <c r="A410" t="s">
        <v>1233</v>
      </c>
      <c r="B410" t="s">
        <v>876</v>
      </c>
      <c r="C410" t="s">
        <v>392</v>
      </c>
      <c r="D410" t="str">
        <f t="shared" si="19"/>
        <v>Julie St-Laurent</v>
      </c>
      <c r="F410">
        <v>1979</v>
      </c>
      <c r="G410" s="6">
        <f t="shared" si="18"/>
        <v>45</v>
      </c>
      <c r="H410" t="s">
        <v>257</v>
      </c>
      <c r="I410" t="str">
        <f t="shared" si="20"/>
        <v>40-49</v>
      </c>
    </row>
    <row r="411" spans="1:9" hidden="1" x14ac:dyDescent="0.3">
      <c r="A411" t="s">
        <v>1264</v>
      </c>
      <c r="B411" t="s">
        <v>565</v>
      </c>
      <c r="C411" t="s">
        <v>497</v>
      </c>
      <c r="D411" t="str">
        <f t="shared" si="19"/>
        <v>Guillaume St-Pierre</v>
      </c>
      <c r="F411">
        <v>1981</v>
      </c>
      <c r="G411" s="6">
        <f t="shared" si="18"/>
        <v>43</v>
      </c>
      <c r="H411" t="s">
        <v>16</v>
      </c>
      <c r="I411" t="str">
        <f t="shared" si="20"/>
        <v>40-49</v>
      </c>
    </row>
    <row r="412" spans="1:9" hidden="1" x14ac:dyDescent="0.3">
      <c r="A412" t="s">
        <v>930</v>
      </c>
      <c r="B412" t="s">
        <v>441</v>
      </c>
      <c r="C412" t="s">
        <v>112</v>
      </c>
      <c r="D412" t="str">
        <f t="shared" si="19"/>
        <v>Richard Straney</v>
      </c>
      <c r="F412">
        <v>1953</v>
      </c>
      <c r="G412" s="6">
        <f t="shared" si="18"/>
        <v>71</v>
      </c>
      <c r="H412" t="s">
        <v>16</v>
      </c>
      <c r="I412" t="str">
        <f t="shared" si="20"/>
        <v>70+</v>
      </c>
    </row>
    <row r="413" spans="1:9" hidden="1" x14ac:dyDescent="0.3">
      <c r="A413" t="s">
        <v>1115</v>
      </c>
      <c r="B413" t="s">
        <v>443</v>
      </c>
      <c r="C413" t="s">
        <v>442</v>
      </c>
      <c r="D413" t="str">
        <f t="shared" si="19"/>
        <v>Mykhailo Strashkin</v>
      </c>
      <c r="F413">
        <v>1972</v>
      </c>
      <c r="G413" s="6">
        <f t="shared" si="18"/>
        <v>52</v>
      </c>
      <c r="H413" t="s">
        <v>16</v>
      </c>
      <c r="I413" t="str">
        <f t="shared" si="20"/>
        <v>50-59</v>
      </c>
    </row>
    <row r="414" spans="1:9" hidden="1" x14ac:dyDescent="0.3">
      <c r="A414" t="s">
        <v>774</v>
      </c>
      <c r="B414" t="s">
        <v>69</v>
      </c>
      <c r="C414" t="s">
        <v>70</v>
      </c>
      <c r="D414" t="str">
        <f t="shared" si="19"/>
        <v>Fiaz Sulaiman</v>
      </c>
      <c r="F414">
        <v>1967</v>
      </c>
      <c r="G414" s="6">
        <f t="shared" si="18"/>
        <v>57</v>
      </c>
      <c r="H414" t="s">
        <v>16</v>
      </c>
      <c r="I414" t="str">
        <f t="shared" si="20"/>
        <v>50-59</v>
      </c>
    </row>
    <row r="415" spans="1:9" hidden="1" x14ac:dyDescent="0.3">
      <c r="A415" t="s">
        <v>1049</v>
      </c>
      <c r="B415" t="s">
        <v>512</v>
      </c>
      <c r="C415" t="s">
        <v>511</v>
      </c>
      <c r="D415" t="str">
        <f t="shared" si="19"/>
        <v>Annie Yan SUN</v>
      </c>
      <c r="F415">
        <v>1967</v>
      </c>
      <c r="G415" s="6">
        <f t="shared" si="18"/>
        <v>57</v>
      </c>
      <c r="H415" t="s">
        <v>257</v>
      </c>
      <c r="I415" t="str">
        <f t="shared" si="20"/>
        <v>50-59</v>
      </c>
    </row>
    <row r="416" spans="1:9" hidden="1" x14ac:dyDescent="0.3">
      <c r="A416" t="s">
        <v>1150</v>
      </c>
      <c r="B416" t="s">
        <v>846</v>
      </c>
      <c r="C416" t="s">
        <v>847</v>
      </c>
      <c r="D416" t="str">
        <f t="shared" si="19"/>
        <v>changhong sun</v>
      </c>
      <c r="F416">
        <v>1974</v>
      </c>
      <c r="G416" s="6">
        <f t="shared" si="18"/>
        <v>50</v>
      </c>
      <c r="H416" t="s">
        <v>16</v>
      </c>
      <c r="I416" t="str">
        <f t="shared" si="20"/>
        <v>50-59</v>
      </c>
    </row>
    <row r="417" spans="1:9" hidden="1" x14ac:dyDescent="0.3">
      <c r="A417" t="s">
        <v>1170</v>
      </c>
      <c r="B417" t="s">
        <v>852</v>
      </c>
      <c r="C417" t="s">
        <v>853</v>
      </c>
      <c r="D417" t="str">
        <f t="shared" si="19"/>
        <v>Tianqi Sun</v>
      </c>
      <c r="F417">
        <v>1975</v>
      </c>
      <c r="G417" s="6">
        <f t="shared" si="18"/>
        <v>49</v>
      </c>
      <c r="H417" t="s">
        <v>257</v>
      </c>
      <c r="I417" t="str">
        <f t="shared" si="20"/>
        <v>40-49</v>
      </c>
    </row>
    <row r="418" spans="1:9" hidden="1" x14ac:dyDescent="0.3">
      <c r="A418" t="s">
        <v>1280</v>
      </c>
      <c r="B418" t="s">
        <v>908</v>
      </c>
      <c r="C418" t="s">
        <v>909</v>
      </c>
      <c r="D418" t="str">
        <f t="shared" si="19"/>
        <v>Nikki Sutherland</v>
      </c>
      <c r="F418">
        <v>1982</v>
      </c>
      <c r="G418" s="6">
        <f t="shared" si="18"/>
        <v>42</v>
      </c>
      <c r="H418" t="s">
        <v>257</v>
      </c>
      <c r="I418" t="str">
        <f t="shared" si="20"/>
        <v>40-49</v>
      </c>
    </row>
    <row r="419" spans="1:9" hidden="1" x14ac:dyDescent="0.3">
      <c r="A419" t="s">
        <v>31</v>
      </c>
      <c r="B419" t="s">
        <v>32</v>
      </c>
      <c r="C419" t="s">
        <v>33</v>
      </c>
      <c r="D419" t="str">
        <f t="shared" si="19"/>
        <v>Bela Suveg</v>
      </c>
      <c r="E419" s="13">
        <v>22802</v>
      </c>
      <c r="F419">
        <v>1962</v>
      </c>
      <c r="G419" s="6">
        <f t="shared" si="18"/>
        <v>62</v>
      </c>
      <c r="H419" t="s">
        <v>16</v>
      </c>
      <c r="I419" t="str">
        <f t="shared" si="20"/>
        <v>60-69</v>
      </c>
    </row>
    <row r="420" spans="1:9" hidden="1" x14ac:dyDescent="0.3">
      <c r="A420" t="s">
        <v>913</v>
      </c>
      <c r="B420" t="s">
        <v>702</v>
      </c>
      <c r="C420" t="s">
        <v>521</v>
      </c>
      <c r="D420" t="str">
        <f t="shared" si="19"/>
        <v>Graham Sweet</v>
      </c>
      <c r="F420">
        <v>1946</v>
      </c>
      <c r="G420" s="6">
        <f t="shared" si="18"/>
        <v>78</v>
      </c>
      <c r="H420" t="s">
        <v>16</v>
      </c>
      <c r="I420" t="str">
        <f t="shared" si="20"/>
        <v>70+</v>
      </c>
    </row>
    <row r="421" spans="1:9" hidden="1" x14ac:dyDescent="0.3">
      <c r="A421" t="s">
        <v>955</v>
      </c>
      <c r="B421" t="s">
        <v>445</v>
      </c>
      <c r="C421" t="s">
        <v>444</v>
      </c>
      <c r="D421" t="str">
        <f t="shared" si="19"/>
        <v>stephen symons</v>
      </c>
      <c r="F421">
        <v>1957</v>
      </c>
      <c r="G421" s="6">
        <f t="shared" si="18"/>
        <v>67</v>
      </c>
      <c r="H421" t="s">
        <v>16</v>
      </c>
      <c r="I421" t="str">
        <f t="shared" si="20"/>
        <v>60-69</v>
      </c>
    </row>
    <row r="422" spans="1:9" hidden="1" x14ac:dyDescent="0.3">
      <c r="A422" t="s">
        <v>1151</v>
      </c>
      <c r="B422" t="s">
        <v>703</v>
      </c>
      <c r="C422" t="s">
        <v>704</v>
      </c>
      <c r="D422" t="str">
        <f t="shared" si="19"/>
        <v>Anant Tailor</v>
      </c>
      <c r="F422">
        <v>1974</v>
      </c>
      <c r="G422" s="6">
        <f t="shared" si="18"/>
        <v>50</v>
      </c>
      <c r="H422" t="s">
        <v>16</v>
      </c>
      <c r="I422" t="str">
        <f t="shared" si="20"/>
        <v>50-59</v>
      </c>
    </row>
    <row r="423" spans="1:9" hidden="1" x14ac:dyDescent="0.3">
      <c r="A423" t="s">
        <v>1133</v>
      </c>
      <c r="B423" t="s">
        <v>839</v>
      </c>
      <c r="C423" t="s">
        <v>840</v>
      </c>
      <c r="D423" t="str">
        <f t="shared" si="19"/>
        <v>sebastien tancrez</v>
      </c>
      <c r="F423">
        <v>1973</v>
      </c>
      <c r="G423" s="6">
        <f t="shared" si="18"/>
        <v>51</v>
      </c>
      <c r="H423" t="s">
        <v>16</v>
      </c>
      <c r="I423" t="str">
        <f t="shared" si="20"/>
        <v>50-59</v>
      </c>
    </row>
    <row r="424" spans="1:9" hidden="1" x14ac:dyDescent="0.3">
      <c r="A424" t="s">
        <v>968</v>
      </c>
      <c r="B424" t="s">
        <v>495</v>
      </c>
      <c r="C424" t="s">
        <v>134</v>
      </c>
      <c r="D424" t="str">
        <f t="shared" si="19"/>
        <v>Dan Tatu</v>
      </c>
      <c r="F424">
        <v>1959</v>
      </c>
      <c r="G424" s="6">
        <f t="shared" si="18"/>
        <v>65</v>
      </c>
      <c r="H424" t="s">
        <v>16</v>
      </c>
      <c r="I424" t="str">
        <f t="shared" si="20"/>
        <v>60-69</v>
      </c>
    </row>
    <row r="425" spans="1:9" hidden="1" x14ac:dyDescent="0.3">
      <c r="A425" t="s">
        <v>969</v>
      </c>
      <c r="B425" t="s">
        <v>447</v>
      </c>
      <c r="C425" t="s">
        <v>446</v>
      </c>
      <c r="D425" t="str">
        <f t="shared" si="19"/>
        <v>Dominique Teisseire</v>
      </c>
      <c r="F425">
        <v>1959</v>
      </c>
      <c r="G425" s="6">
        <f t="shared" si="18"/>
        <v>65</v>
      </c>
      <c r="H425" t="s">
        <v>16</v>
      </c>
      <c r="I425" t="str">
        <f t="shared" si="20"/>
        <v>60-69</v>
      </c>
    </row>
    <row r="426" spans="1:9" hidden="1" x14ac:dyDescent="0.3">
      <c r="A426" t="s">
        <v>1038</v>
      </c>
      <c r="B426" t="s">
        <v>807</v>
      </c>
      <c r="C426" t="s">
        <v>448</v>
      </c>
      <c r="D426" t="str">
        <f t="shared" si="19"/>
        <v>Luc Theriault</v>
      </c>
      <c r="F426">
        <v>1966</v>
      </c>
      <c r="G426" s="6">
        <f t="shared" si="18"/>
        <v>58</v>
      </c>
      <c r="H426" t="s">
        <v>16</v>
      </c>
      <c r="I426" t="str">
        <f t="shared" si="20"/>
        <v>50-59</v>
      </c>
    </row>
    <row r="427" spans="1:9" hidden="1" x14ac:dyDescent="0.3">
      <c r="A427" t="s">
        <v>24</v>
      </c>
      <c r="B427" t="s">
        <v>25</v>
      </c>
      <c r="C427" t="s">
        <v>22</v>
      </c>
      <c r="D427" t="str">
        <f t="shared" si="19"/>
        <v>Michael Thompson</v>
      </c>
      <c r="F427">
        <v>1968</v>
      </c>
      <c r="G427" s="6">
        <f t="shared" si="18"/>
        <v>56</v>
      </c>
      <c r="H427" t="s">
        <v>16</v>
      </c>
      <c r="I427" t="str">
        <f t="shared" si="20"/>
        <v>50-59</v>
      </c>
    </row>
    <row r="428" spans="1:9" hidden="1" x14ac:dyDescent="0.3">
      <c r="A428" t="s">
        <v>1006</v>
      </c>
      <c r="B428" t="s">
        <v>449</v>
      </c>
      <c r="C428" t="s">
        <v>27</v>
      </c>
      <c r="D428" t="str">
        <f t="shared" si="19"/>
        <v>Igor Tikhomirov</v>
      </c>
      <c r="F428">
        <v>1963</v>
      </c>
      <c r="G428" s="6">
        <f t="shared" si="18"/>
        <v>61</v>
      </c>
      <c r="H428" t="s">
        <v>16</v>
      </c>
      <c r="I428" t="str">
        <f t="shared" si="20"/>
        <v>60-69</v>
      </c>
    </row>
    <row r="429" spans="1:9" hidden="1" x14ac:dyDescent="0.3">
      <c r="A429" t="s">
        <v>775</v>
      </c>
      <c r="B429" t="s">
        <v>149</v>
      </c>
      <c r="C429" t="s">
        <v>150</v>
      </c>
      <c r="D429" t="str">
        <f t="shared" si="19"/>
        <v>Chanh To</v>
      </c>
      <c r="F429">
        <v>1974</v>
      </c>
      <c r="G429" s="6">
        <f t="shared" si="18"/>
        <v>50</v>
      </c>
      <c r="H429" t="s">
        <v>16</v>
      </c>
      <c r="I429" t="str">
        <f t="shared" si="20"/>
        <v>50-59</v>
      </c>
    </row>
    <row r="430" spans="1:9" hidden="1" x14ac:dyDescent="0.3">
      <c r="A430" t="s">
        <v>1248</v>
      </c>
      <c r="B430" t="s">
        <v>705</v>
      </c>
      <c r="C430" t="s">
        <v>706</v>
      </c>
      <c r="D430" t="str">
        <f t="shared" si="19"/>
        <v>Alfred Tong</v>
      </c>
      <c r="F430">
        <v>1980</v>
      </c>
      <c r="G430" s="6">
        <f t="shared" si="18"/>
        <v>44</v>
      </c>
      <c r="H430" t="s">
        <v>16</v>
      </c>
      <c r="I430" t="str">
        <f t="shared" si="20"/>
        <v>40-49</v>
      </c>
    </row>
    <row r="431" spans="1:9" hidden="1" x14ac:dyDescent="0.3">
      <c r="A431" t="s">
        <v>1050</v>
      </c>
      <c r="B431" t="s">
        <v>451</v>
      </c>
      <c r="C431" t="s">
        <v>450</v>
      </c>
      <c r="D431" t="str">
        <f t="shared" si="19"/>
        <v>Doug Trump</v>
      </c>
      <c r="F431">
        <v>1967</v>
      </c>
      <c r="G431" s="6">
        <f t="shared" si="18"/>
        <v>57</v>
      </c>
      <c r="H431" t="s">
        <v>16</v>
      </c>
      <c r="I431" t="str">
        <f t="shared" si="20"/>
        <v>50-59</v>
      </c>
    </row>
    <row r="432" spans="1:9" hidden="1" x14ac:dyDescent="0.3">
      <c r="A432" t="s">
        <v>1039</v>
      </c>
      <c r="B432" t="s">
        <v>452</v>
      </c>
      <c r="C432" t="s">
        <v>208</v>
      </c>
      <c r="D432" t="str">
        <f t="shared" si="19"/>
        <v>Nathalie Turcotte</v>
      </c>
      <c r="F432">
        <v>1966</v>
      </c>
      <c r="G432" s="6">
        <f t="shared" si="18"/>
        <v>58</v>
      </c>
      <c r="H432" t="s">
        <v>257</v>
      </c>
      <c r="I432" t="str">
        <f t="shared" si="20"/>
        <v>50-59</v>
      </c>
    </row>
    <row r="433" spans="1:9" hidden="1" x14ac:dyDescent="0.3">
      <c r="A433" t="s">
        <v>1007</v>
      </c>
      <c r="B433" t="s">
        <v>453</v>
      </c>
      <c r="C433" t="s">
        <v>364</v>
      </c>
      <c r="D433" t="str">
        <f t="shared" si="19"/>
        <v>Brent Turkvan</v>
      </c>
      <c r="F433">
        <v>1963</v>
      </c>
      <c r="G433" s="6">
        <f t="shared" si="18"/>
        <v>61</v>
      </c>
      <c r="H433" t="s">
        <v>16</v>
      </c>
      <c r="I433" t="str">
        <f t="shared" si="20"/>
        <v>60-69</v>
      </c>
    </row>
    <row r="434" spans="1:9" hidden="1" x14ac:dyDescent="0.3">
      <c r="A434" t="s">
        <v>992</v>
      </c>
      <c r="B434" t="s">
        <v>454</v>
      </c>
      <c r="C434" t="s">
        <v>157</v>
      </c>
      <c r="D434" t="str">
        <f t="shared" si="19"/>
        <v>Boris Uriev</v>
      </c>
      <c r="F434">
        <v>1962</v>
      </c>
      <c r="G434" s="6">
        <f t="shared" si="18"/>
        <v>62</v>
      </c>
      <c r="H434" t="s">
        <v>16</v>
      </c>
      <c r="I434" t="str">
        <f t="shared" si="20"/>
        <v>60-69</v>
      </c>
    </row>
    <row r="435" spans="1:9" hidden="1" x14ac:dyDescent="0.3">
      <c r="A435" t="s">
        <v>1221</v>
      </c>
      <c r="B435" t="s">
        <v>872</v>
      </c>
      <c r="C435" t="s">
        <v>422</v>
      </c>
      <c r="D435" t="str">
        <f t="shared" si="19"/>
        <v>Genevieve Vallieres</v>
      </c>
      <c r="F435">
        <v>1978</v>
      </c>
      <c r="G435" s="6">
        <f t="shared" si="18"/>
        <v>46</v>
      </c>
      <c r="H435" t="s">
        <v>257</v>
      </c>
      <c r="I435" t="str">
        <f t="shared" si="20"/>
        <v>40-49</v>
      </c>
    </row>
    <row r="436" spans="1:9" hidden="1" x14ac:dyDescent="0.3">
      <c r="A436" t="s">
        <v>1051</v>
      </c>
      <c r="B436" t="s">
        <v>813</v>
      </c>
      <c r="C436" t="s">
        <v>139</v>
      </c>
      <c r="D436" t="str">
        <f t="shared" si="19"/>
        <v>Eugene van Heerden</v>
      </c>
      <c r="F436">
        <v>1967</v>
      </c>
      <c r="G436" s="6">
        <f t="shared" si="18"/>
        <v>57</v>
      </c>
      <c r="H436" t="s">
        <v>16</v>
      </c>
      <c r="I436" t="str">
        <f t="shared" si="20"/>
        <v>50-59</v>
      </c>
    </row>
    <row r="437" spans="1:9" hidden="1" x14ac:dyDescent="0.3">
      <c r="A437" t="s">
        <v>98</v>
      </c>
      <c r="B437" t="s">
        <v>99</v>
      </c>
      <c r="C437" t="s">
        <v>100</v>
      </c>
      <c r="D437" t="str">
        <f t="shared" si="19"/>
        <v>Jean-Claude Vaudrin</v>
      </c>
      <c r="F437">
        <v>1962</v>
      </c>
      <c r="G437" s="6">
        <f t="shared" si="18"/>
        <v>62</v>
      </c>
      <c r="H437" t="s">
        <v>16</v>
      </c>
      <c r="I437" t="str">
        <f t="shared" si="20"/>
        <v>60-69</v>
      </c>
    </row>
    <row r="438" spans="1:9" hidden="1" x14ac:dyDescent="0.3">
      <c r="A438" t="s">
        <v>1028</v>
      </c>
      <c r="B438" t="s">
        <v>506</v>
      </c>
      <c r="C438" t="s">
        <v>197</v>
      </c>
      <c r="D438" t="str">
        <f t="shared" si="19"/>
        <v>Sylvie Verdon</v>
      </c>
      <c r="F438">
        <v>1965</v>
      </c>
      <c r="G438" s="6">
        <f t="shared" si="18"/>
        <v>59</v>
      </c>
      <c r="H438" t="s">
        <v>257</v>
      </c>
      <c r="I438" t="str">
        <f t="shared" si="20"/>
        <v>50-59</v>
      </c>
    </row>
    <row r="439" spans="1:9" hidden="1" x14ac:dyDescent="0.3">
      <c r="A439" t="s">
        <v>1100</v>
      </c>
      <c r="B439" t="s">
        <v>827</v>
      </c>
      <c r="C439" t="s">
        <v>828</v>
      </c>
      <c r="D439" t="str">
        <f t="shared" si="19"/>
        <v>Petar Visnjic</v>
      </c>
      <c r="F439">
        <v>1971</v>
      </c>
      <c r="G439" s="6">
        <f t="shared" si="18"/>
        <v>53</v>
      </c>
      <c r="H439" t="s">
        <v>16</v>
      </c>
      <c r="I439" t="str">
        <f t="shared" si="20"/>
        <v>50-59</v>
      </c>
    </row>
    <row r="440" spans="1:9" hidden="1" x14ac:dyDescent="0.3">
      <c r="A440" t="s">
        <v>1052</v>
      </c>
      <c r="B440" t="s">
        <v>549</v>
      </c>
      <c r="C440" t="s">
        <v>548</v>
      </c>
      <c r="D440" t="str">
        <f t="shared" si="19"/>
        <v>Suzanne Vogt</v>
      </c>
      <c r="F440">
        <v>1967</v>
      </c>
      <c r="G440" s="6">
        <f t="shared" si="18"/>
        <v>57</v>
      </c>
      <c r="H440" t="s">
        <v>257</v>
      </c>
      <c r="I440" t="str">
        <f t="shared" si="20"/>
        <v>50-59</v>
      </c>
    </row>
    <row r="441" spans="1:9" hidden="1" x14ac:dyDescent="0.3">
      <c r="A441" t="s">
        <v>1116</v>
      </c>
      <c r="B441" t="s">
        <v>833</v>
      </c>
      <c r="C441" t="s">
        <v>30</v>
      </c>
      <c r="D441" t="str">
        <f t="shared" si="19"/>
        <v>David Waller</v>
      </c>
      <c r="F441">
        <v>1972</v>
      </c>
      <c r="G441" s="6">
        <f t="shared" si="18"/>
        <v>52</v>
      </c>
      <c r="H441" t="s">
        <v>16</v>
      </c>
      <c r="I441" t="str">
        <f t="shared" si="20"/>
        <v>50-59</v>
      </c>
    </row>
    <row r="442" spans="1:9" hidden="1" x14ac:dyDescent="0.3">
      <c r="A442" t="s">
        <v>1134</v>
      </c>
      <c r="B442" t="s">
        <v>841</v>
      </c>
      <c r="C442" t="s">
        <v>842</v>
      </c>
      <c r="D442" t="str">
        <f t="shared" si="19"/>
        <v>Trent Walton</v>
      </c>
      <c r="F442">
        <v>1973</v>
      </c>
      <c r="G442" s="6">
        <f t="shared" si="18"/>
        <v>51</v>
      </c>
      <c r="H442" t="s">
        <v>16</v>
      </c>
      <c r="I442" t="str">
        <f t="shared" si="20"/>
        <v>50-59</v>
      </c>
    </row>
    <row r="443" spans="1:9" hidden="1" x14ac:dyDescent="0.3">
      <c r="A443" t="s">
        <v>1053</v>
      </c>
      <c r="B443" t="s">
        <v>456</v>
      </c>
      <c r="C443" t="s">
        <v>455</v>
      </c>
      <c r="D443" t="str">
        <f t="shared" si="19"/>
        <v>Miriam Warigoda</v>
      </c>
      <c r="F443">
        <v>1967</v>
      </c>
      <c r="G443" s="6">
        <f t="shared" si="18"/>
        <v>57</v>
      </c>
      <c r="H443" t="s">
        <v>257</v>
      </c>
      <c r="I443" t="str">
        <f t="shared" si="20"/>
        <v>50-59</v>
      </c>
    </row>
    <row r="444" spans="1:9" hidden="1" x14ac:dyDescent="0.3">
      <c r="A444" t="s">
        <v>1087</v>
      </c>
      <c r="B444" t="s">
        <v>707</v>
      </c>
      <c r="C444" t="s">
        <v>708</v>
      </c>
      <c r="D444" t="str">
        <f t="shared" si="19"/>
        <v>R Warman</v>
      </c>
      <c r="F444">
        <v>1970</v>
      </c>
      <c r="G444" s="6">
        <f t="shared" si="18"/>
        <v>54</v>
      </c>
      <c r="H444" t="s">
        <v>16</v>
      </c>
      <c r="I444" t="str">
        <f t="shared" si="20"/>
        <v>50-59</v>
      </c>
    </row>
    <row r="445" spans="1:9" hidden="1" x14ac:dyDescent="0.3">
      <c r="A445" t="s">
        <v>914</v>
      </c>
      <c r="B445" t="s">
        <v>481</v>
      </c>
      <c r="C445" t="s">
        <v>22</v>
      </c>
      <c r="D445" t="str">
        <f t="shared" si="19"/>
        <v>Michael Weaver</v>
      </c>
      <c r="F445">
        <v>1946</v>
      </c>
      <c r="G445" s="6">
        <f t="shared" si="18"/>
        <v>78</v>
      </c>
      <c r="H445" t="s">
        <v>16</v>
      </c>
      <c r="I445" t="str">
        <f t="shared" si="20"/>
        <v>70+</v>
      </c>
    </row>
    <row r="446" spans="1:9" hidden="1" x14ac:dyDescent="0.3">
      <c r="A446" t="s">
        <v>1152</v>
      </c>
      <c r="B446" t="s">
        <v>533</v>
      </c>
      <c r="C446" t="s">
        <v>213</v>
      </c>
      <c r="D446" t="str">
        <f t="shared" si="19"/>
        <v>Natalie Wee</v>
      </c>
      <c r="F446">
        <v>1974</v>
      </c>
      <c r="G446" s="6">
        <f t="shared" si="18"/>
        <v>50</v>
      </c>
      <c r="H446" t="s">
        <v>257</v>
      </c>
      <c r="I446" t="str">
        <f t="shared" si="20"/>
        <v>50-59</v>
      </c>
    </row>
    <row r="447" spans="1:9" hidden="1" x14ac:dyDescent="0.3">
      <c r="A447" t="s">
        <v>970</v>
      </c>
      <c r="B447" t="s">
        <v>496</v>
      </c>
      <c r="C447" t="s">
        <v>57</v>
      </c>
      <c r="D447" t="str">
        <f t="shared" si="19"/>
        <v>Robert Weese</v>
      </c>
      <c r="F447">
        <v>1959</v>
      </c>
      <c r="G447" s="6">
        <f t="shared" si="18"/>
        <v>65</v>
      </c>
      <c r="H447" t="s">
        <v>16</v>
      </c>
      <c r="I447" t="str">
        <f t="shared" si="20"/>
        <v>60-69</v>
      </c>
    </row>
    <row r="448" spans="1:9" hidden="1" x14ac:dyDescent="0.3">
      <c r="A448" t="s">
        <v>121</v>
      </c>
      <c r="B448" t="s">
        <v>122</v>
      </c>
      <c r="C448" t="s">
        <v>123</v>
      </c>
      <c r="D448" t="str">
        <f t="shared" si="19"/>
        <v>Gaby Weisz</v>
      </c>
      <c r="F448">
        <v>1942</v>
      </c>
      <c r="G448" s="6">
        <f t="shared" ref="G448:G480" si="21">+$J$1-F448</f>
        <v>82</v>
      </c>
      <c r="H448" t="s">
        <v>16</v>
      </c>
      <c r="I448" t="str">
        <f t="shared" si="20"/>
        <v>70+</v>
      </c>
    </row>
    <row r="449" spans="1:9" hidden="1" x14ac:dyDescent="0.3">
      <c r="A449" t="s">
        <v>1191</v>
      </c>
      <c r="B449" t="s">
        <v>709</v>
      </c>
      <c r="C449" t="s">
        <v>231</v>
      </c>
      <c r="D449" t="str">
        <f t="shared" ref="D449:D504" si="22">_xlfn.CONCAT(C449," ",B449)</f>
        <v>Jennifer White</v>
      </c>
      <c r="F449">
        <v>1976</v>
      </c>
      <c r="G449" s="6">
        <f t="shared" si="21"/>
        <v>48</v>
      </c>
      <c r="H449" t="s">
        <v>257</v>
      </c>
      <c r="I449" t="str">
        <f t="shared" ref="I449:I480" si="23">IF(ISBLANK(F449),"Blank",IF(G449&lt;40,"Not a Vet",IF(G449&lt;50,"40-49",IF(G449&lt;60,"50-59",IF(G449&lt;70,"60-69","70+")))))</f>
        <v>40-49</v>
      </c>
    </row>
    <row r="450" spans="1:9" hidden="1" x14ac:dyDescent="0.3">
      <c r="A450" t="s">
        <v>1153</v>
      </c>
      <c r="B450" t="s">
        <v>536</v>
      </c>
      <c r="C450" t="s">
        <v>345</v>
      </c>
      <c r="D450" t="str">
        <f t="shared" si="22"/>
        <v>Chris Wick</v>
      </c>
      <c r="F450">
        <v>1974</v>
      </c>
      <c r="G450" s="6">
        <f t="shared" si="21"/>
        <v>50</v>
      </c>
      <c r="H450" t="s">
        <v>16</v>
      </c>
      <c r="I450" t="str">
        <f t="shared" si="23"/>
        <v>50-59</v>
      </c>
    </row>
    <row r="451" spans="1:9" hidden="1" x14ac:dyDescent="0.3">
      <c r="A451" t="s">
        <v>928</v>
      </c>
      <c r="B451" t="s">
        <v>710</v>
      </c>
      <c r="C451" t="s">
        <v>711</v>
      </c>
      <c r="D451" t="str">
        <f t="shared" si="22"/>
        <v>Walter Wilkins</v>
      </c>
      <c r="F451">
        <v>1952</v>
      </c>
      <c r="G451" s="6">
        <f t="shared" si="21"/>
        <v>72</v>
      </c>
      <c r="H451" t="s">
        <v>16</v>
      </c>
      <c r="I451" t="str">
        <f t="shared" si="23"/>
        <v>70+</v>
      </c>
    </row>
    <row r="452" spans="1:9" hidden="1" x14ac:dyDescent="0.3">
      <c r="A452" t="s">
        <v>776</v>
      </c>
      <c r="B452" t="s">
        <v>84</v>
      </c>
      <c r="C452" t="s">
        <v>85</v>
      </c>
      <c r="D452" t="str">
        <f t="shared" si="22"/>
        <v>Stephen Willson</v>
      </c>
      <c r="F452">
        <v>1969</v>
      </c>
      <c r="G452" s="6">
        <f t="shared" si="21"/>
        <v>55</v>
      </c>
      <c r="H452" t="s">
        <v>16</v>
      </c>
      <c r="I452" t="str">
        <f t="shared" si="23"/>
        <v>50-59</v>
      </c>
    </row>
    <row r="453" spans="1:9" hidden="1" x14ac:dyDescent="0.3">
      <c r="A453" t="s">
        <v>949</v>
      </c>
      <c r="B453" t="s">
        <v>457</v>
      </c>
      <c r="C453" t="s">
        <v>403</v>
      </c>
      <c r="D453" t="str">
        <f t="shared" si="22"/>
        <v>Brad Winder</v>
      </c>
      <c r="F453">
        <v>1956</v>
      </c>
      <c r="G453" s="6">
        <f t="shared" si="21"/>
        <v>68</v>
      </c>
      <c r="H453" t="s">
        <v>16</v>
      </c>
      <c r="I453" t="str">
        <f t="shared" si="23"/>
        <v>60-69</v>
      </c>
    </row>
    <row r="454" spans="1:9" hidden="1" x14ac:dyDescent="0.3">
      <c r="A454" t="s">
        <v>1154</v>
      </c>
      <c r="B454" t="s">
        <v>535</v>
      </c>
      <c r="C454" t="s">
        <v>534</v>
      </c>
      <c r="D454" t="str">
        <f t="shared" si="22"/>
        <v>Max Wiriath</v>
      </c>
      <c r="F454">
        <v>1974</v>
      </c>
      <c r="G454" s="6">
        <f t="shared" si="21"/>
        <v>50</v>
      </c>
      <c r="H454" t="s">
        <v>16</v>
      </c>
      <c r="I454" t="str">
        <f t="shared" si="23"/>
        <v>50-59</v>
      </c>
    </row>
    <row r="455" spans="1:9" hidden="1" x14ac:dyDescent="0.3">
      <c r="A455" t="s">
        <v>1088</v>
      </c>
      <c r="B455" t="s">
        <v>458</v>
      </c>
      <c r="C455" t="s">
        <v>170</v>
      </c>
      <c r="D455" t="str">
        <f t="shared" si="22"/>
        <v>Dale Wojciechowski</v>
      </c>
      <c r="F455">
        <v>1970</v>
      </c>
      <c r="G455" s="6">
        <f t="shared" si="21"/>
        <v>54</v>
      </c>
      <c r="H455" t="s">
        <v>16</v>
      </c>
      <c r="I455" t="str">
        <f t="shared" si="23"/>
        <v>50-59</v>
      </c>
    </row>
    <row r="456" spans="1:9" hidden="1" x14ac:dyDescent="0.3">
      <c r="A456" t="s">
        <v>1222</v>
      </c>
      <c r="B456" t="s">
        <v>458</v>
      </c>
      <c r="C456" t="s">
        <v>459</v>
      </c>
      <c r="D456" t="str">
        <f t="shared" si="22"/>
        <v>Pamela Wojciechowski</v>
      </c>
      <c r="F456">
        <v>1978</v>
      </c>
      <c r="G456" s="6">
        <f t="shared" si="21"/>
        <v>46</v>
      </c>
      <c r="H456" t="s">
        <v>257</v>
      </c>
      <c r="I456" t="str">
        <f t="shared" si="23"/>
        <v>40-49</v>
      </c>
    </row>
    <row r="457" spans="1:9" hidden="1" x14ac:dyDescent="0.3">
      <c r="A457" t="s">
        <v>1065</v>
      </c>
      <c r="B457" t="s">
        <v>461</v>
      </c>
      <c r="C457" t="s">
        <v>460</v>
      </c>
      <c r="D457" t="str">
        <f t="shared" si="22"/>
        <v>donald wong</v>
      </c>
      <c r="F457">
        <v>1968</v>
      </c>
      <c r="G457" s="6">
        <f t="shared" si="21"/>
        <v>56</v>
      </c>
      <c r="H457" t="s">
        <v>16</v>
      </c>
      <c r="I457" t="str">
        <f t="shared" si="23"/>
        <v>50-59</v>
      </c>
    </row>
    <row r="458" spans="1:9" hidden="1" x14ac:dyDescent="0.3">
      <c r="A458" t="s">
        <v>1073</v>
      </c>
      <c r="B458" t="s">
        <v>153</v>
      </c>
      <c r="C458" t="s">
        <v>820</v>
      </c>
      <c r="D458" t="str">
        <f t="shared" si="22"/>
        <v>Herb Wong</v>
      </c>
      <c r="F458">
        <v>1969</v>
      </c>
      <c r="G458" s="6">
        <f t="shared" si="21"/>
        <v>55</v>
      </c>
      <c r="H458" t="s">
        <v>16</v>
      </c>
      <c r="I458" t="str">
        <f t="shared" si="23"/>
        <v>50-59</v>
      </c>
    </row>
    <row r="459" spans="1:9" hidden="1" x14ac:dyDescent="0.3">
      <c r="A459" t="s">
        <v>1171</v>
      </c>
      <c r="B459" t="s">
        <v>712</v>
      </c>
      <c r="C459" t="s">
        <v>713</v>
      </c>
      <c r="D459" t="str">
        <f t="shared" si="22"/>
        <v>Anita Woo</v>
      </c>
      <c r="F459">
        <v>1975</v>
      </c>
      <c r="G459" s="6">
        <f t="shared" si="21"/>
        <v>49</v>
      </c>
      <c r="H459" t="s">
        <v>257</v>
      </c>
      <c r="I459" t="str">
        <f t="shared" si="23"/>
        <v>40-49</v>
      </c>
    </row>
    <row r="460" spans="1:9" hidden="1" x14ac:dyDescent="0.3">
      <c r="A460" t="s">
        <v>777</v>
      </c>
      <c r="B460" t="s">
        <v>1338</v>
      </c>
      <c r="C460" t="s">
        <v>1339</v>
      </c>
      <c r="D460" t="str">
        <f t="shared" si="22"/>
        <v>Mi-Sen Wu</v>
      </c>
      <c r="F460">
        <v>1967</v>
      </c>
      <c r="G460" s="6">
        <f t="shared" si="21"/>
        <v>57</v>
      </c>
      <c r="H460" t="s">
        <v>16</v>
      </c>
      <c r="I460" t="str">
        <f t="shared" si="23"/>
        <v>50-59</v>
      </c>
    </row>
    <row r="461" spans="1:9" hidden="1" x14ac:dyDescent="0.3">
      <c r="A461" t="s">
        <v>993</v>
      </c>
      <c r="B461" t="s">
        <v>800</v>
      </c>
      <c r="C461" t="s">
        <v>801</v>
      </c>
      <c r="D461" t="str">
        <f t="shared" si="22"/>
        <v>You Hua Xing</v>
      </c>
      <c r="F461">
        <v>1962</v>
      </c>
      <c r="G461" s="6">
        <f t="shared" si="21"/>
        <v>62</v>
      </c>
      <c r="H461" t="s">
        <v>257</v>
      </c>
      <c r="I461" t="str">
        <f t="shared" si="23"/>
        <v>60-69</v>
      </c>
    </row>
    <row r="462" spans="1:9" hidden="1" x14ac:dyDescent="0.3">
      <c r="A462" t="s">
        <v>1101</v>
      </c>
      <c r="B462" t="s">
        <v>463</v>
      </c>
      <c r="C462" t="s">
        <v>462</v>
      </c>
      <c r="D462" t="str">
        <f t="shared" si="22"/>
        <v>LIN XU</v>
      </c>
      <c r="F462">
        <v>1971</v>
      </c>
      <c r="G462" s="6">
        <f t="shared" si="21"/>
        <v>53</v>
      </c>
      <c r="H462" t="s">
        <v>257</v>
      </c>
      <c r="I462" t="str">
        <f t="shared" si="23"/>
        <v>50-59</v>
      </c>
    </row>
    <row r="463" spans="1:9" hidden="1" x14ac:dyDescent="0.3">
      <c r="A463" t="s">
        <v>1265</v>
      </c>
      <c r="B463" t="s">
        <v>540</v>
      </c>
      <c r="C463" t="s">
        <v>890</v>
      </c>
      <c r="D463" t="str">
        <f t="shared" si="22"/>
        <v>Yi Feng Xu</v>
      </c>
      <c r="F463">
        <v>1981</v>
      </c>
      <c r="G463" s="6">
        <f t="shared" si="21"/>
        <v>43</v>
      </c>
      <c r="H463" t="s">
        <v>16</v>
      </c>
      <c r="I463" t="str">
        <f t="shared" si="23"/>
        <v>40-49</v>
      </c>
    </row>
    <row r="464" spans="1:9" hidden="1" x14ac:dyDescent="0.3">
      <c r="A464" t="s">
        <v>1172</v>
      </c>
      <c r="B464" t="s">
        <v>714</v>
      </c>
      <c r="C464" t="s">
        <v>715</v>
      </c>
      <c r="D464" t="str">
        <f t="shared" si="22"/>
        <v>Qiong Yang</v>
      </c>
      <c r="F464">
        <v>1975</v>
      </c>
      <c r="G464" s="6">
        <f t="shared" si="21"/>
        <v>49</v>
      </c>
      <c r="H464" t="s">
        <v>257</v>
      </c>
      <c r="I464" t="str">
        <f t="shared" si="23"/>
        <v>40-49</v>
      </c>
    </row>
    <row r="465" spans="1:9" hidden="1" x14ac:dyDescent="0.3">
      <c r="A465" t="s">
        <v>237</v>
      </c>
      <c r="B465" t="s">
        <v>238</v>
      </c>
      <c r="C465" t="s">
        <v>239</v>
      </c>
      <c r="D465" t="str">
        <f t="shared" si="22"/>
        <v>Wendy Yano</v>
      </c>
      <c r="F465">
        <v>1975</v>
      </c>
      <c r="G465" s="6">
        <f t="shared" si="21"/>
        <v>49</v>
      </c>
      <c r="H465" t="s">
        <v>257</v>
      </c>
      <c r="I465" t="str">
        <f t="shared" si="23"/>
        <v>40-49</v>
      </c>
    </row>
    <row r="466" spans="1:9" hidden="1" x14ac:dyDescent="0.3">
      <c r="A466" t="s">
        <v>1074</v>
      </c>
      <c r="B466" t="s">
        <v>465</v>
      </c>
      <c r="C466" t="s">
        <v>464</v>
      </c>
      <c r="D466" t="str">
        <f t="shared" si="22"/>
        <v>Stanley Yee</v>
      </c>
      <c r="F466">
        <v>1969</v>
      </c>
      <c r="G466" s="6">
        <f t="shared" si="21"/>
        <v>55</v>
      </c>
      <c r="H466" t="s">
        <v>16</v>
      </c>
      <c r="I466" t="str">
        <f t="shared" si="23"/>
        <v>50-59</v>
      </c>
    </row>
    <row r="467" spans="1:9" hidden="1" x14ac:dyDescent="0.3">
      <c r="A467" t="s">
        <v>779</v>
      </c>
      <c r="B467" t="s">
        <v>724</v>
      </c>
      <c r="C467" t="s">
        <v>283</v>
      </c>
      <c r="D467" t="str">
        <f t="shared" si="22"/>
        <v>John Yip</v>
      </c>
      <c r="E467" s="13">
        <v>26960</v>
      </c>
      <c r="F467">
        <v>1973</v>
      </c>
      <c r="G467" s="6">
        <f t="shared" si="21"/>
        <v>51</v>
      </c>
      <c r="H467" t="s">
        <v>16</v>
      </c>
      <c r="I467" t="str">
        <f t="shared" si="23"/>
        <v>50-59</v>
      </c>
    </row>
    <row r="468" spans="1:9" hidden="1" x14ac:dyDescent="0.3">
      <c r="A468" t="s">
        <v>1155</v>
      </c>
      <c r="B468" t="s">
        <v>716</v>
      </c>
      <c r="C468" t="s">
        <v>717</v>
      </c>
      <c r="D468" t="str">
        <f t="shared" si="22"/>
        <v>Malgorzata Yonza</v>
      </c>
      <c r="F468">
        <v>1974</v>
      </c>
      <c r="G468" s="6">
        <f t="shared" si="21"/>
        <v>50</v>
      </c>
      <c r="H468" t="s">
        <v>257</v>
      </c>
      <c r="I468" t="str">
        <f t="shared" si="23"/>
        <v>50-59</v>
      </c>
    </row>
    <row r="469" spans="1:9" hidden="1" x14ac:dyDescent="0.3">
      <c r="A469" t="s">
        <v>1249</v>
      </c>
      <c r="B469" t="s">
        <v>886</v>
      </c>
      <c r="C469" t="s">
        <v>887</v>
      </c>
      <c r="D469" t="str">
        <f t="shared" si="22"/>
        <v>Lilian Yu</v>
      </c>
      <c r="F469">
        <v>1980</v>
      </c>
      <c r="G469" s="6">
        <f t="shared" si="21"/>
        <v>44</v>
      </c>
      <c r="H469" t="s">
        <v>257</v>
      </c>
      <c r="I469" t="str">
        <f t="shared" si="23"/>
        <v>40-49</v>
      </c>
    </row>
    <row r="470" spans="1:9" hidden="1" x14ac:dyDescent="0.3">
      <c r="A470" t="s">
        <v>1223</v>
      </c>
      <c r="B470" t="s">
        <v>873</v>
      </c>
      <c r="C470" t="s">
        <v>874</v>
      </c>
      <c r="D470" t="str">
        <f t="shared" si="22"/>
        <v>LI YUAN</v>
      </c>
      <c r="F470">
        <v>1978</v>
      </c>
      <c r="G470" s="6">
        <f t="shared" si="21"/>
        <v>46</v>
      </c>
      <c r="H470" t="s">
        <v>257</v>
      </c>
      <c r="I470" t="str">
        <f t="shared" si="23"/>
        <v>40-49</v>
      </c>
    </row>
    <row r="471" spans="1:9" hidden="1" x14ac:dyDescent="0.3">
      <c r="A471" t="s">
        <v>1156</v>
      </c>
      <c r="B471" t="s">
        <v>718</v>
      </c>
      <c r="C471" t="s">
        <v>719</v>
      </c>
      <c r="D471" t="str">
        <f t="shared" si="22"/>
        <v>Nir Zaltsberg</v>
      </c>
      <c r="F471">
        <v>1974</v>
      </c>
      <c r="G471" s="6">
        <f t="shared" si="21"/>
        <v>50</v>
      </c>
      <c r="H471" t="s">
        <v>16</v>
      </c>
      <c r="I471" t="str">
        <f t="shared" si="23"/>
        <v>50-59</v>
      </c>
    </row>
    <row r="472" spans="1:9" hidden="1" x14ac:dyDescent="0.3">
      <c r="A472" t="s">
        <v>778</v>
      </c>
      <c r="B472" t="s">
        <v>209</v>
      </c>
      <c r="C472" t="s">
        <v>210</v>
      </c>
      <c r="D472" t="str">
        <f t="shared" si="22"/>
        <v>Louise Zanussi</v>
      </c>
      <c r="F472">
        <v>1963</v>
      </c>
      <c r="G472" s="6">
        <f t="shared" si="21"/>
        <v>61</v>
      </c>
      <c r="H472" t="s">
        <v>257</v>
      </c>
      <c r="I472" t="str">
        <f t="shared" si="23"/>
        <v>60-69</v>
      </c>
    </row>
    <row r="473" spans="1:9" hidden="1" x14ac:dyDescent="0.3">
      <c r="A473" t="s">
        <v>1266</v>
      </c>
      <c r="B473" t="s">
        <v>720</v>
      </c>
      <c r="C473" t="s">
        <v>721</v>
      </c>
      <c r="D473" t="str">
        <f t="shared" si="22"/>
        <v>ci zhang</v>
      </c>
      <c r="F473">
        <v>1981</v>
      </c>
      <c r="G473" s="6">
        <f t="shared" si="21"/>
        <v>43</v>
      </c>
      <c r="H473" t="s">
        <v>16</v>
      </c>
      <c r="I473" t="str">
        <f t="shared" si="23"/>
        <v>40-49</v>
      </c>
    </row>
    <row r="474" spans="1:9" hidden="1" x14ac:dyDescent="0.3">
      <c r="A474" t="s">
        <v>127</v>
      </c>
      <c r="B474" t="s">
        <v>128</v>
      </c>
      <c r="C474" t="s">
        <v>129</v>
      </c>
      <c r="D474" t="str">
        <f t="shared" si="22"/>
        <v>Jie Zhang</v>
      </c>
      <c r="F474">
        <v>1975</v>
      </c>
      <c r="G474" s="6">
        <f t="shared" si="21"/>
        <v>49</v>
      </c>
      <c r="H474" t="s">
        <v>16</v>
      </c>
      <c r="I474" t="str">
        <f t="shared" si="23"/>
        <v>40-49</v>
      </c>
    </row>
    <row r="475" spans="1:9" hidden="1" x14ac:dyDescent="0.3">
      <c r="A475" t="s">
        <v>1234</v>
      </c>
      <c r="B475" t="s">
        <v>128</v>
      </c>
      <c r="C475" t="s">
        <v>877</v>
      </c>
      <c r="D475" t="str">
        <f t="shared" si="22"/>
        <v>Ning Zhang</v>
      </c>
      <c r="F475">
        <v>1979</v>
      </c>
      <c r="G475" s="6">
        <f t="shared" si="21"/>
        <v>45</v>
      </c>
      <c r="H475" t="s">
        <v>16</v>
      </c>
      <c r="I475" t="str">
        <f t="shared" si="23"/>
        <v>40-49</v>
      </c>
    </row>
    <row r="476" spans="1:9" hidden="1" x14ac:dyDescent="0.3">
      <c r="A476" t="s">
        <v>1285</v>
      </c>
      <c r="B476" t="s">
        <v>49</v>
      </c>
      <c r="C476" t="s">
        <v>471</v>
      </c>
      <c r="D476" t="str">
        <f t="shared" si="22"/>
        <v>Victor Powell</v>
      </c>
      <c r="F476">
        <v>1949</v>
      </c>
      <c r="G476" s="6">
        <f t="shared" si="21"/>
        <v>75</v>
      </c>
      <c r="H476" t="s">
        <v>16</v>
      </c>
      <c r="I476" t="str">
        <f t="shared" si="23"/>
        <v>70+</v>
      </c>
    </row>
    <row r="477" spans="1:9" hidden="1" x14ac:dyDescent="0.3">
      <c r="A477" t="s">
        <v>1286</v>
      </c>
      <c r="B477" t="s">
        <v>1287</v>
      </c>
      <c r="C477" t="s">
        <v>170</v>
      </c>
      <c r="D477" t="str">
        <f t="shared" si="22"/>
        <v>Dale Dorosh</v>
      </c>
      <c r="F477">
        <v>1964</v>
      </c>
      <c r="G477" s="6">
        <f t="shared" si="21"/>
        <v>60</v>
      </c>
      <c r="H477" t="s">
        <v>16</v>
      </c>
      <c r="I477" t="str">
        <f t="shared" si="23"/>
        <v>60-69</v>
      </c>
    </row>
    <row r="478" spans="1:9" hidden="1" x14ac:dyDescent="0.3">
      <c r="A478" t="s">
        <v>1300</v>
      </c>
      <c r="B478" t="s">
        <v>1304</v>
      </c>
      <c r="C478" t="s">
        <v>1303</v>
      </c>
      <c r="D478" t="str">
        <f t="shared" si="22"/>
        <v>Minyi Tang</v>
      </c>
      <c r="F478">
        <v>1972</v>
      </c>
      <c r="G478" s="6">
        <f t="shared" si="21"/>
        <v>52</v>
      </c>
      <c r="H478" t="s">
        <v>257</v>
      </c>
      <c r="I478" t="str">
        <f t="shared" si="23"/>
        <v>50-59</v>
      </c>
    </row>
    <row r="479" spans="1:9" hidden="1" x14ac:dyDescent="0.3">
      <c r="A479" t="s">
        <v>1302</v>
      </c>
      <c r="B479" t="s">
        <v>1306</v>
      </c>
      <c r="C479" t="s">
        <v>1305</v>
      </c>
      <c r="D479" t="str">
        <f t="shared" si="22"/>
        <v>Jesse Greener</v>
      </c>
      <c r="F479">
        <v>1973</v>
      </c>
      <c r="G479" s="6">
        <f t="shared" si="21"/>
        <v>51</v>
      </c>
      <c r="H479" t="s">
        <v>16</v>
      </c>
      <c r="I479" t="str">
        <f t="shared" si="23"/>
        <v>50-59</v>
      </c>
    </row>
    <row r="480" spans="1:9" hidden="1" x14ac:dyDescent="0.3">
      <c r="A480" t="s">
        <v>1301</v>
      </c>
      <c r="B480" t="s">
        <v>1308</v>
      </c>
      <c r="C480" t="s">
        <v>1307</v>
      </c>
      <c r="D480" t="str">
        <f t="shared" si="22"/>
        <v>Wiplove Lamba</v>
      </c>
      <c r="F480">
        <v>1980</v>
      </c>
      <c r="G480" s="6">
        <f t="shared" si="21"/>
        <v>44</v>
      </c>
      <c r="H480" t="s">
        <v>16</v>
      </c>
      <c r="I480" t="str">
        <f t="shared" si="23"/>
        <v>40-49</v>
      </c>
    </row>
    <row r="481" spans="1:9" hidden="1" x14ac:dyDescent="0.3">
      <c r="A481" t="s">
        <v>1297</v>
      </c>
      <c r="B481" t="s">
        <v>833</v>
      </c>
      <c r="C481" t="s">
        <v>30</v>
      </c>
      <c r="D481" t="str">
        <f t="shared" si="22"/>
        <v>David Waller</v>
      </c>
      <c r="F481">
        <v>1972</v>
      </c>
      <c r="G481" s="6">
        <f t="shared" ref="G481:G488" si="24">+$J$1-F481</f>
        <v>52</v>
      </c>
      <c r="H481" t="s">
        <v>16</v>
      </c>
      <c r="I481" t="str">
        <f t="shared" ref="I481:I488" si="25">IF(ISBLANK(F481),"Blank",IF(G481&lt;40,"Not a Vet",IF(G481&lt;50,"40-49",IF(G481&lt;60,"50-59",IF(G481&lt;70,"60-69","70+")))))</f>
        <v>50-59</v>
      </c>
    </row>
    <row r="482" spans="1:9" hidden="1" x14ac:dyDescent="0.3">
      <c r="A482" t="s">
        <v>1298</v>
      </c>
      <c r="B482" t="s">
        <v>42</v>
      </c>
      <c r="C482" t="s">
        <v>43</v>
      </c>
      <c r="D482" t="str">
        <f t="shared" si="22"/>
        <v>Carlo Giuliani</v>
      </c>
      <c r="F482">
        <v>1962</v>
      </c>
      <c r="G482" s="6">
        <f t="shared" si="24"/>
        <v>62</v>
      </c>
      <c r="H482" t="s">
        <v>16</v>
      </c>
      <c r="I482" t="str">
        <f t="shared" si="25"/>
        <v>60-69</v>
      </c>
    </row>
    <row r="483" spans="1:9" hidden="1" x14ac:dyDescent="0.3">
      <c r="A483" t="s">
        <v>1299</v>
      </c>
      <c r="B483" t="s">
        <v>1310</v>
      </c>
      <c r="C483" t="s">
        <v>1309</v>
      </c>
      <c r="D483" t="str">
        <f t="shared" si="22"/>
        <v>Andrei Filonov</v>
      </c>
      <c r="F483">
        <v>1977</v>
      </c>
      <c r="G483" s="6">
        <f t="shared" si="24"/>
        <v>47</v>
      </c>
      <c r="H483" t="s">
        <v>16</v>
      </c>
      <c r="I483" t="str">
        <f t="shared" si="25"/>
        <v>40-49</v>
      </c>
    </row>
    <row r="484" spans="1:9" hidden="1" x14ac:dyDescent="0.3">
      <c r="A484" t="s">
        <v>1313</v>
      </c>
      <c r="B484" t="s">
        <v>1304</v>
      </c>
      <c r="C484" t="s">
        <v>1312</v>
      </c>
      <c r="D484" t="str">
        <f t="shared" si="22"/>
        <v>Julian Tang</v>
      </c>
      <c r="E484" s="13">
        <v>27315</v>
      </c>
      <c r="F484">
        <v>1974</v>
      </c>
      <c r="G484" s="6">
        <f t="shared" si="24"/>
        <v>50</v>
      </c>
      <c r="H484" t="s">
        <v>16</v>
      </c>
      <c r="I484" t="str">
        <f t="shared" si="25"/>
        <v>50-59</v>
      </c>
    </row>
    <row r="485" spans="1:9" hidden="1" x14ac:dyDescent="0.3">
      <c r="A485" t="s">
        <v>953</v>
      </c>
      <c r="B485" t="s">
        <v>382</v>
      </c>
      <c r="C485" t="s">
        <v>54</v>
      </c>
      <c r="D485" t="str">
        <f t="shared" si="22"/>
        <v>James Mase</v>
      </c>
      <c r="E485" s="13">
        <v>20899</v>
      </c>
      <c r="F485">
        <v>1957</v>
      </c>
      <c r="G485" s="6">
        <f t="shared" si="24"/>
        <v>67</v>
      </c>
      <c r="H485" t="s">
        <v>16</v>
      </c>
      <c r="I485" t="str">
        <f t="shared" si="25"/>
        <v>60-69</v>
      </c>
    </row>
    <row r="486" spans="1:9" hidden="1" x14ac:dyDescent="0.3">
      <c r="A486" t="s">
        <v>1314</v>
      </c>
      <c r="B486" t="s">
        <v>1329</v>
      </c>
      <c r="C486" t="s">
        <v>1328</v>
      </c>
      <c r="D486" t="str">
        <f t="shared" si="22"/>
        <v>Conor Power</v>
      </c>
      <c r="F486">
        <v>1973</v>
      </c>
      <c r="G486" s="6">
        <f t="shared" si="24"/>
        <v>51</v>
      </c>
      <c r="H486" t="s">
        <v>16</v>
      </c>
      <c r="I486" t="str">
        <f t="shared" si="25"/>
        <v>50-59</v>
      </c>
    </row>
    <row r="487" spans="1:9" hidden="1" x14ac:dyDescent="0.3">
      <c r="A487" t="s">
        <v>1316</v>
      </c>
      <c r="B487" t="s">
        <v>803</v>
      </c>
      <c r="C487" t="s">
        <v>392</v>
      </c>
      <c r="D487" t="str">
        <f t="shared" si="22"/>
        <v>Julie Leroux</v>
      </c>
      <c r="F487">
        <v>1976</v>
      </c>
      <c r="G487" s="6">
        <f t="shared" si="24"/>
        <v>48</v>
      </c>
      <c r="H487" t="s">
        <v>257</v>
      </c>
      <c r="I487" t="str">
        <f t="shared" si="25"/>
        <v>40-49</v>
      </c>
    </row>
    <row r="488" spans="1:9" hidden="1" x14ac:dyDescent="0.3">
      <c r="A488" t="s">
        <v>1317</v>
      </c>
      <c r="B488" t="s">
        <v>1330</v>
      </c>
      <c r="C488" t="s">
        <v>1331</v>
      </c>
      <c r="D488" t="str">
        <f t="shared" si="22"/>
        <v>Michelle Ostrikoff</v>
      </c>
      <c r="F488">
        <v>1979</v>
      </c>
      <c r="G488" s="6">
        <f t="shared" si="24"/>
        <v>45</v>
      </c>
      <c r="H488" t="s">
        <v>257</v>
      </c>
      <c r="I488" t="str">
        <f t="shared" si="25"/>
        <v>40-49</v>
      </c>
    </row>
    <row r="489" spans="1:9" hidden="1" x14ac:dyDescent="0.3">
      <c r="A489" t="s">
        <v>1321</v>
      </c>
      <c r="B489" t="s">
        <v>51</v>
      </c>
      <c r="C489" t="s">
        <v>1332</v>
      </c>
      <c r="D489" t="str">
        <f t="shared" si="22"/>
        <v>Erwann Bernard</v>
      </c>
      <c r="F489">
        <v>1976</v>
      </c>
      <c r="G489" s="6">
        <f t="shared" ref="G489:G492" si="26">+$J$1-F489</f>
        <v>48</v>
      </c>
      <c r="H489" t="s">
        <v>16</v>
      </c>
      <c r="I489" t="str">
        <f t="shared" ref="I489:I492" si="27">IF(ISBLANK(F489),"Blank",IF(G489&lt;40,"Not a Vet",IF(G489&lt;50,"40-49",IF(G489&lt;60,"50-59",IF(G489&lt;70,"60-69","70+")))))</f>
        <v>40-49</v>
      </c>
    </row>
    <row r="490" spans="1:9" hidden="1" x14ac:dyDescent="0.3">
      <c r="A490" t="s">
        <v>1322</v>
      </c>
      <c r="B490" t="s">
        <v>1333</v>
      </c>
      <c r="C490" t="s">
        <v>22</v>
      </c>
      <c r="D490" t="str">
        <f t="shared" si="22"/>
        <v>Michael Edmunds</v>
      </c>
      <c r="F490">
        <v>1980</v>
      </c>
      <c r="G490" s="6">
        <f t="shared" si="26"/>
        <v>44</v>
      </c>
      <c r="H490" t="s">
        <v>16</v>
      </c>
      <c r="I490" t="str">
        <f t="shared" si="27"/>
        <v>40-49</v>
      </c>
    </row>
    <row r="491" spans="1:9" hidden="1" x14ac:dyDescent="0.3">
      <c r="A491" t="s">
        <v>1323</v>
      </c>
      <c r="B491" t="s">
        <v>1334</v>
      </c>
      <c r="C491" t="s">
        <v>1335</v>
      </c>
      <c r="D491" t="str">
        <f t="shared" si="22"/>
        <v>Sin Tong Goon</v>
      </c>
      <c r="F491">
        <v>1970</v>
      </c>
      <c r="G491" s="6">
        <f t="shared" si="26"/>
        <v>54</v>
      </c>
      <c r="H491" t="s">
        <v>16</v>
      </c>
      <c r="I491" t="str">
        <f t="shared" si="27"/>
        <v>50-59</v>
      </c>
    </row>
    <row r="492" spans="1:9" hidden="1" x14ac:dyDescent="0.3">
      <c r="A492" t="s">
        <v>1324</v>
      </c>
      <c r="B492" t="s">
        <v>1336</v>
      </c>
      <c r="C492" t="s">
        <v>1337</v>
      </c>
      <c r="D492" t="str">
        <f t="shared" si="22"/>
        <v>Piotr Gorecki</v>
      </c>
      <c r="F492">
        <v>1966</v>
      </c>
      <c r="G492" s="6">
        <f t="shared" si="26"/>
        <v>58</v>
      </c>
      <c r="H492" t="s">
        <v>16</v>
      </c>
      <c r="I492" t="str">
        <f t="shared" si="27"/>
        <v>50-59</v>
      </c>
    </row>
    <row r="493" spans="1:9" hidden="1" x14ac:dyDescent="0.3">
      <c r="A493" t="s">
        <v>1349</v>
      </c>
      <c r="B493" t="s">
        <v>1353</v>
      </c>
      <c r="C493" t="s">
        <v>404</v>
      </c>
      <c r="D493" t="str">
        <f t="shared" si="22"/>
        <v>Zbigniew Zielinski</v>
      </c>
      <c r="F493">
        <v>1967</v>
      </c>
      <c r="G493" s="6">
        <f t="shared" ref="G493:G503" si="28">+$J$1-F493</f>
        <v>57</v>
      </c>
      <c r="H493" t="s">
        <v>16</v>
      </c>
      <c r="I493" t="str">
        <f t="shared" ref="I493:I503" si="29">IF(ISBLANK(F493),"Blank",IF(G493&lt;40,"Not a Vet",IF(G493&lt;50,"40-49",IF(G493&lt;60,"50-59",IF(G493&lt;70,"60-69","70+")))))</f>
        <v>50-59</v>
      </c>
    </row>
    <row r="494" spans="1:9" hidden="1" x14ac:dyDescent="0.3">
      <c r="A494" t="s">
        <v>1348</v>
      </c>
      <c r="B494" t="s">
        <v>1355</v>
      </c>
      <c r="C494" t="s">
        <v>1354</v>
      </c>
      <c r="D494" t="str">
        <f t="shared" si="22"/>
        <v>Kris Holdenried</v>
      </c>
      <c r="F494">
        <v>1973</v>
      </c>
      <c r="G494" s="6">
        <f t="shared" si="28"/>
        <v>51</v>
      </c>
      <c r="H494" t="s">
        <v>16</v>
      </c>
      <c r="I494" t="str">
        <f t="shared" si="29"/>
        <v>50-59</v>
      </c>
    </row>
    <row r="495" spans="1:9" hidden="1" x14ac:dyDescent="0.3">
      <c r="A495" t="s">
        <v>1350</v>
      </c>
      <c r="B495" t="s">
        <v>1357</v>
      </c>
      <c r="C495" t="s">
        <v>1356</v>
      </c>
      <c r="D495" t="str">
        <f t="shared" si="22"/>
        <v>Rafael Nunes</v>
      </c>
      <c r="F495">
        <v>1972</v>
      </c>
      <c r="G495" s="6">
        <f t="shared" si="28"/>
        <v>52</v>
      </c>
      <c r="H495" t="s">
        <v>16</v>
      </c>
      <c r="I495" t="str">
        <f t="shared" si="29"/>
        <v>50-59</v>
      </c>
    </row>
    <row r="496" spans="1:9" hidden="1" x14ac:dyDescent="0.3">
      <c r="A496" t="s">
        <v>1351</v>
      </c>
      <c r="B496" t="s">
        <v>523</v>
      </c>
      <c r="C496" t="s">
        <v>450</v>
      </c>
      <c r="D496" t="str">
        <f t="shared" si="22"/>
        <v>Doug Robinson</v>
      </c>
      <c r="F496">
        <v>1971</v>
      </c>
      <c r="G496" s="6">
        <f t="shared" si="28"/>
        <v>53</v>
      </c>
      <c r="H496" t="s">
        <v>16</v>
      </c>
      <c r="I496" t="str">
        <f t="shared" si="29"/>
        <v>50-59</v>
      </c>
    </row>
    <row r="497" spans="1:9" hidden="1" x14ac:dyDescent="0.3">
      <c r="A497" t="s">
        <v>752</v>
      </c>
      <c r="B497" t="s">
        <v>86</v>
      </c>
      <c r="C497" t="s">
        <v>87</v>
      </c>
      <c r="D497" t="str">
        <f t="shared" si="22"/>
        <v>Matt Lawrence</v>
      </c>
      <c r="F497">
        <v>1976</v>
      </c>
      <c r="G497" s="6">
        <f t="shared" si="28"/>
        <v>48</v>
      </c>
      <c r="H497" t="s">
        <v>16</v>
      </c>
      <c r="I497" t="str">
        <f t="shared" si="29"/>
        <v>40-49</v>
      </c>
    </row>
    <row r="498" spans="1:9" hidden="1" x14ac:dyDescent="0.3">
      <c r="A498" t="s">
        <v>1352</v>
      </c>
      <c r="B498" t="s">
        <v>1358</v>
      </c>
      <c r="C498" t="s">
        <v>1359</v>
      </c>
      <c r="D498" t="str">
        <f t="shared" si="22"/>
        <v>Dave Roe</v>
      </c>
      <c r="F498">
        <v>1963</v>
      </c>
      <c r="G498" s="6">
        <f t="shared" si="28"/>
        <v>61</v>
      </c>
      <c r="H498" t="s">
        <v>16</v>
      </c>
      <c r="I498" t="str">
        <f t="shared" si="29"/>
        <v>60-69</v>
      </c>
    </row>
    <row r="499" spans="1:9" hidden="1" x14ac:dyDescent="0.3">
      <c r="A499" t="s">
        <v>1361</v>
      </c>
      <c r="B499" t="s">
        <v>1362</v>
      </c>
      <c r="C499" t="s">
        <v>1363</v>
      </c>
      <c r="D499" t="str">
        <f t="shared" si="22"/>
        <v>Jed Blackburn</v>
      </c>
      <c r="F499">
        <v>1980</v>
      </c>
      <c r="G499" s="6">
        <f t="shared" si="28"/>
        <v>44</v>
      </c>
      <c r="H499" t="s">
        <v>16</v>
      </c>
      <c r="I499" t="str">
        <f t="shared" si="29"/>
        <v>40-49</v>
      </c>
    </row>
    <row r="500" spans="1:9" hidden="1" x14ac:dyDescent="0.3">
      <c r="A500" t="s">
        <v>1364</v>
      </c>
      <c r="B500" t="s">
        <v>1365</v>
      </c>
      <c r="C500" t="s">
        <v>428</v>
      </c>
      <c r="D500" t="str">
        <f t="shared" si="22"/>
        <v>Rick Davis</v>
      </c>
      <c r="F500">
        <v>1949</v>
      </c>
      <c r="G500" s="6">
        <f t="shared" si="28"/>
        <v>75</v>
      </c>
      <c r="H500" t="s">
        <v>16</v>
      </c>
      <c r="I500" t="str">
        <f t="shared" si="29"/>
        <v>70+</v>
      </c>
    </row>
    <row r="501" spans="1:9" hidden="1" x14ac:dyDescent="0.3">
      <c r="A501" t="s">
        <v>1315</v>
      </c>
      <c r="B501" t="s">
        <v>179</v>
      </c>
      <c r="C501" t="s">
        <v>1366</v>
      </c>
      <c r="D501" t="str">
        <f t="shared" si="22"/>
        <v>Gina  Konschuh</v>
      </c>
      <c r="F501">
        <v>1967</v>
      </c>
      <c r="G501" s="6">
        <f t="shared" si="28"/>
        <v>57</v>
      </c>
      <c r="H501" t="s">
        <v>257</v>
      </c>
      <c r="I501" t="str">
        <f t="shared" si="29"/>
        <v>50-59</v>
      </c>
    </row>
    <row r="502" spans="1:9" hidden="1" x14ac:dyDescent="0.3">
      <c r="A502" t="s">
        <v>1367</v>
      </c>
      <c r="B502" t="s">
        <v>1368</v>
      </c>
      <c r="C502" t="s">
        <v>1369</v>
      </c>
      <c r="D502" t="str">
        <f t="shared" si="22"/>
        <v>Haifang Wang</v>
      </c>
      <c r="F502">
        <v>1977</v>
      </c>
      <c r="G502" s="6">
        <f t="shared" si="28"/>
        <v>47</v>
      </c>
      <c r="H502" t="s">
        <v>257</v>
      </c>
      <c r="I502" t="str">
        <f t="shared" si="29"/>
        <v>40-49</v>
      </c>
    </row>
    <row r="503" spans="1:9" hidden="1" x14ac:dyDescent="0.3">
      <c r="A503" t="s">
        <v>1370</v>
      </c>
      <c r="B503" t="s">
        <v>1371</v>
      </c>
      <c r="C503" t="s">
        <v>1371</v>
      </c>
      <c r="D503" t="str">
        <f t="shared" si="22"/>
        <v>McArthur McArthur</v>
      </c>
      <c r="F503">
        <v>1967</v>
      </c>
      <c r="G503" s="6">
        <f t="shared" si="28"/>
        <v>57</v>
      </c>
      <c r="H503" t="s">
        <v>16</v>
      </c>
      <c r="I503" t="str">
        <f t="shared" si="29"/>
        <v>50-59</v>
      </c>
    </row>
    <row r="504" spans="1:9" hidden="1" x14ac:dyDescent="0.3">
      <c r="A504" t="s">
        <v>1374</v>
      </c>
      <c r="B504" t="s">
        <v>1385</v>
      </c>
      <c r="C504" t="s">
        <v>556</v>
      </c>
      <c r="D504" t="str">
        <f t="shared" si="22"/>
        <v>Sergey  Fedorov</v>
      </c>
      <c r="F504">
        <v>1976</v>
      </c>
      <c r="G504" s="6">
        <f t="shared" ref="G504" si="30">+$J$1-F504</f>
        <v>48</v>
      </c>
      <c r="H504" t="s">
        <v>16</v>
      </c>
      <c r="I504" t="str">
        <f t="shared" ref="I504" si="31">IF(ISBLANK(F504),"Blank",IF(G504&lt;40,"Not a Vet",IF(G504&lt;50,"40-49",IF(G504&lt;60,"50-59",IF(G504&lt;70,"60-69","70+")))))</f>
        <v>40-49</v>
      </c>
    </row>
    <row r="505" spans="1:9" hidden="1" x14ac:dyDescent="0.3">
      <c r="A505" t="s">
        <v>1376</v>
      </c>
      <c r="B505" t="s">
        <v>1387</v>
      </c>
      <c r="C505" t="s">
        <v>1386</v>
      </c>
      <c r="D505" t="str">
        <f t="shared" ref="D505:D527" si="32">_xlfn.CONCAT(C505," ",B505)</f>
        <v>Catherine  Carmantrand</v>
      </c>
      <c r="F505">
        <v>1965</v>
      </c>
      <c r="G505" s="6">
        <f t="shared" ref="G505:G510" si="33">+$J$1-F505</f>
        <v>59</v>
      </c>
      <c r="H505" t="s">
        <v>257</v>
      </c>
      <c r="I505" t="str">
        <f t="shared" ref="I505:I510" si="34">IF(ISBLANK(F505),"Blank",IF(G505&lt;40,"Not a Vet",IF(G505&lt;50,"40-49",IF(G505&lt;60,"50-59",IF(G505&lt;70,"60-69","70+")))))</f>
        <v>50-59</v>
      </c>
    </row>
    <row r="506" spans="1:9" hidden="1" x14ac:dyDescent="0.3">
      <c r="A506" t="s">
        <v>1377</v>
      </c>
      <c r="B506" t="s">
        <v>214</v>
      </c>
      <c r="C506" t="s">
        <v>1388</v>
      </c>
      <c r="D506" t="str">
        <f t="shared" si="32"/>
        <v>Claire Laing</v>
      </c>
      <c r="F506">
        <v>1982</v>
      </c>
      <c r="G506" s="6">
        <f t="shared" si="33"/>
        <v>42</v>
      </c>
      <c r="H506" t="s">
        <v>257</v>
      </c>
      <c r="I506" t="str">
        <f t="shared" si="34"/>
        <v>40-49</v>
      </c>
    </row>
    <row r="507" spans="1:9" hidden="1" x14ac:dyDescent="0.3">
      <c r="A507" t="s">
        <v>1378</v>
      </c>
      <c r="B507" t="s">
        <v>209</v>
      </c>
      <c r="C507" t="s">
        <v>210</v>
      </c>
      <c r="D507" t="str">
        <f t="shared" si="32"/>
        <v>Louise Zanussi</v>
      </c>
      <c r="F507">
        <v>1963</v>
      </c>
      <c r="G507" s="6">
        <f t="shared" si="33"/>
        <v>61</v>
      </c>
      <c r="H507" t="s">
        <v>257</v>
      </c>
      <c r="I507" t="str">
        <f t="shared" si="34"/>
        <v>60-69</v>
      </c>
    </row>
    <row r="508" spans="1:9" hidden="1" x14ac:dyDescent="0.3">
      <c r="A508" t="s">
        <v>1379</v>
      </c>
      <c r="B508" t="s">
        <v>1389</v>
      </c>
      <c r="C508" t="s">
        <v>1390</v>
      </c>
      <c r="D508" t="str">
        <f t="shared" si="32"/>
        <v>Marzena Zima-Skokun</v>
      </c>
      <c r="F508">
        <v>1963</v>
      </c>
      <c r="G508" s="6">
        <f t="shared" si="33"/>
        <v>61</v>
      </c>
      <c r="H508" t="s">
        <v>257</v>
      </c>
      <c r="I508" t="str">
        <f t="shared" si="34"/>
        <v>60-69</v>
      </c>
    </row>
    <row r="509" spans="1:9" hidden="1" x14ac:dyDescent="0.3">
      <c r="A509" t="s">
        <v>1380</v>
      </c>
      <c r="B509" t="s">
        <v>1360</v>
      </c>
      <c r="C509" t="s">
        <v>1391</v>
      </c>
      <c r="D509" t="str">
        <f t="shared" si="32"/>
        <v>Bryn Simmons</v>
      </c>
      <c r="F509">
        <v>1982</v>
      </c>
      <c r="G509" s="6">
        <f t="shared" si="33"/>
        <v>42</v>
      </c>
      <c r="H509" t="s">
        <v>257</v>
      </c>
      <c r="I509" t="str">
        <f t="shared" si="34"/>
        <v>40-49</v>
      </c>
    </row>
    <row r="510" spans="1:9" hidden="1" x14ac:dyDescent="0.3">
      <c r="A510" t="s">
        <v>1381</v>
      </c>
      <c r="B510" t="s">
        <v>1392</v>
      </c>
      <c r="C510" t="s">
        <v>1393</v>
      </c>
      <c r="D510" t="str">
        <f t="shared" si="32"/>
        <v>Brily Lepine</v>
      </c>
      <c r="F510">
        <v>1982</v>
      </c>
      <c r="G510" s="6">
        <f t="shared" si="33"/>
        <v>42</v>
      </c>
      <c r="H510" t="s">
        <v>16</v>
      </c>
      <c r="I510" t="str">
        <f t="shared" si="34"/>
        <v>40-49</v>
      </c>
    </row>
    <row r="511" spans="1:9" hidden="1" x14ac:dyDescent="0.3">
      <c r="A511" t="s">
        <v>1382</v>
      </c>
      <c r="B511" t="s">
        <v>1304</v>
      </c>
      <c r="C511" t="s">
        <v>1394</v>
      </c>
      <c r="D511" t="str">
        <f t="shared" si="32"/>
        <v>Min Tang</v>
      </c>
      <c r="F511">
        <v>1989</v>
      </c>
      <c r="G511" s="6">
        <f t="shared" ref="G511:G518" si="35">+$J$1-F511</f>
        <v>35</v>
      </c>
      <c r="H511" t="s">
        <v>16</v>
      </c>
      <c r="I511" t="str">
        <f t="shared" ref="I511:I518" si="36">IF(ISBLANK(F511),"Blank",IF(G511&lt;40,"Not a Vet",IF(G511&lt;50,"40-49",IF(G511&lt;60,"50-59",IF(G511&lt;70,"60-69","70+")))))</f>
        <v>Not a Vet</v>
      </c>
    </row>
    <row r="512" spans="1:9" hidden="1" x14ac:dyDescent="0.3">
      <c r="A512" t="s">
        <v>1375</v>
      </c>
      <c r="B512" t="s">
        <v>1395</v>
      </c>
      <c r="C512" t="s">
        <v>112</v>
      </c>
      <c r="D512" t="str">
        <f t="shared" si="32"/>
        <v>Richard Bezemer</v>
      </c>
      <c r="F512">
        <v>1980</v>
      </c>
      <c r="G512" s="6">
        <f t="shared" si="35"/>
        <v>44</v>
      </c>
      <c r="H512" t="s">
        <v>16</v>
      </c>
      <c r="I512" t="str">
        <f t="shared" si="36"/>
        <v>40-49</v>
      </c>
    </row>
    <row r="513" spans="1:9" hidden="1" x14ac:dyDescent="0.3">
      <c r="A513" t="s">
        <v>1383</v>
      </c>
      <c r="B513" t="s">
        <v>1396</v>
      </c>
      <c r="C513" t="s">
        <v>322</v>
      </c>
      <c r="D513" t="str">
        <f t="shared" si="32"/>
        <v>Peter Karahalios</v>
      </c>
      <c r="F513">
        <v>1965</v>
      </c>
      <c r="G513" s="6">
        <f t="shared" si="35"/>
        <v>59</v>
      </c>
      <c r="H513" t="s">
        <v>16</v>
      </c>
      <c r="I513" t="str">
        <f t="shared" si="36"/>
        <v>50-59</v>
      </c>
    </row>
    <row r="514" spans="1:9" hidden="1" x14ac:dyDescent="0.3">
      <c r="A514" t="s">
        <v>1384</v>
      </c>
      <c r="B514" t="s">
        <v>1397</v>
      </c>
      <c r="C514" t="s">
        <v>539</v>
      </c>
      <c r="D514" t="str">
        <f t="shared" si="32"/>
        <v>Chen Ouye</v>
      </c>
      <c r="F514">
        <v>1976</v>
      </c>
      <c r="G514" s="6">
        <f t="shared" si="35"/>
        <v>48</v>
      </c>
      <c r="H514" t="s">
        <v>16</v>
      </c>
      <c r="I514" t="str">
        <f t="shared" si="36"/>
        <v>40-49</v>
      </c>
    </row>
    <row r="515" spans="1:9" hidden="1" x14ac:dyDescent="0.3">
      <c r="A515" t="s">
        <v>1401</v>
      </c>
      <c r="B515" t="s">
        <v>1402</v>
      </c>
      <c r="C515" t="s">
        <v>1403</v>
      </c>
      <c r="D515" t="str">
        <f t="shared" si="32"/>
        <v>Marvin Fine</v>
      </c>
      <c r="F515">
        <v>1935</v>
      </c>
      <c r="G515" s="6">
        <f t="shared" si="35"/>
        <v>89</v>
      </c>
      <c r="H515" t="s">
        <v>16</v>
      </c>
      <c r="I515" t="str">
        <f t="shared" si="36"/>
        <v>70+</v>
      </c>
    </row>
    <row r="516" spans="1:9" hidden="1" x14ac:dyDescent="0.3">
      <c r="A516" t="s">
        <v>1404</v>
      </c>
      <c r="B516" t="s">
        <v>1330</v>
      </c>
      <c r="C516" t="s">
        <v>1331</v>
      </c>
      <c r="D516" t="str">
        <f t="shared" si="32"/>
        <v>Michelle Ostrikoff</v>
      </c>
      <c r="F516">
        <v>1979</v>
      </c>
      <c r="G516" s="6">
        <f t="shared" si="35"/>
        <v>45</v>
      </c>
      <c r="H516" t="s">
        <v>257</v>
      </c>
      <c r="I516" t="str">
        <f t="shared" si="36"/>
        <v>40-49</v>
      </c>
    </row>
    <row r="517" spans="1:9" hidden="1" x14ac:dyDescent="0.3">
      <c r="A517" t="s">
        <v>1138</v>
      </c>
      <c r="B517" t="s">
        <v>1407</v>
      </c>
      <c r="C517" t="s">
        <v>613</v>
      </c>
      <c r="D517" t="str">
        <f t="shared" si="32"/>
        <v>Judit Blasko</v>
      </c>
      <c r="F517">
        <v>1974</v>
      </c>
      <c r="G517" s="6">
        <f t="shared" si="35"/>
        <v>50</v>
      </c>
      <c r="H517" t="s">
        <v>257</v>
      </c>
      <c r="I517" t="str">
        <f t="shared" si="36"/>
        <v>50-59</v>
      </c>
    </row>
    <row r="518" spans="1:9" ht="15" hidden="1" thickBot="1" x14ac:dyDescent="0.35">
      <c r="A518" t="s">
        <v>1493</v>
      </c>
      <c r="B518" s="16" t="s">
        <v>898</v>
      </c>
      <c r="C518" t="s">
        <v>87</v>
      </c>
      <c r="D518" t="str">
        <f t="shared" si="32"/>
        <v>Matt Clarke</v>
      </c>
      <c r="F518">
        <v>1982</v>
      </c>
      <c r="G518" s="6">
        <f t="shared" si="35"/>
        <v>42</v>
      </c>
      <c r="H518" t="s">
        <v>16</v>
      </c>
      <c r="I518" t="str">
        <f t="shared" si="36"/>
        <v>40-49</v>
      </c>
    </row>
    <row r="519" spans="1:9" hidden="1" x14ac:dyDescent="0.3">
      <c r="A519" t="s">
        <v>1495</v>
      </c>
      <c r="B519" t="s">
        <v>1499</v>
      </c>
      <c r="C519" t="s">
        <v>1305</v>
      </c>
      <c r="D519" t="str">
        <f t="shared" si="32"/>
        <v>Jesse Carlson</v>
      </c>
      <c r="F519">
        <v>1979</v>
      </c>
      <c r="G519" s="6">
        <f t="shared" ref="G519:G527" si="37">+$J$1-F519</f>
        <v>45</v>
      </c>
      <c r="H519" t="s">
        <v>16</v>
      </c>
      <c r="I519" t="str">
        <f t="shared" ref="I519:I527" si="38">IF(ISBLANK(F519),"Blank",IF(G519&lt;40,"Not a Vet",IF(G519&lt;50,"40-49",IF(G519&lt;60,"50-59",IF(G519&lt;70,"60-69","70+")))))</f>
        <v>40-49</v>
      </c>
    </row>
    <row r="520" spans="1:9" hidden="1" x14ac:dyDescent="0.3">
      <c r="A520" t="s">
        <v>1496</v>
      </c>
      <c r="B520" t="s">
        <v>1500</v>
      </c>
      <c r="C520" t="s">
        <v>1501</v>
      </c>
      <c r="D520" t="str">
        <f t="shared" si="32"/>
        <v>Orion Stone-McNeil</v>
      </c>
      <c r="F520">
        <v>1983</v>
      </c>
      <c r="G520" s="6">
        <f t="shared" si="37"/>
        <v>41</v>
      </c>
      <c r="H520" t="s">
        <v>16</v>
      </c>
      <c r="I520" t="str">
        <f t="shared" si="38"/>
        <v>40-49</v>
      </c>
    </row>
    <row r="521" spans="1:9" hidden="1" x14ac:dyDescent="0.3">
      <c r="A521" t="s">
        <v>1497</v>
      </c>
      <c r="B521" t="s">
        <v>1502</v>
      </c>
      <c r="C521" t="s">
        <v>50</v>
      </c>
      <c r="D521" t="str">
        <f t="shared" si="32"/>
        <v>Gary Matson</v>
      </c>
      <c r="F521">
        <v>1970</v>
      </c>
      <c r="G521" s="6">
        <f t="shared" si="37"/>
        <v>54</v>
      </c>
      <c r="H521" t="s">
        <v>16</v>
      </c>
      <c r="I521" t="str">
        <f t="shared" si="38"/>
        <v>50-59</v>
      </c>
    </row>
    <row r="522" spans="1:9" hidden="1" x14ac:dyDescent="0.3">
      <c r="A522" t="s">
        <v>1498</v>
      </c>
      <c r="B522" t="s">
        <v>36</v>
      </c>
      <c r="C522" t="s">
        <v>85</v>
      </c>
      <c r="D522" t="str">
        <f t="shared" si="32"/>
        <v>Stephen Lee</v>
      </c>
      <c r="F522">
        <v>1966</v>
      </c>
      <c r="G522" s="6">
        <f t="shared" si="37"/>
        <v>58</v>
      </c>
      <c r="H522" t="s">
        <v>16</v>
      </c>
      <c r="I522" t="str">
        <f t="shared" si="38"/>
        <v>50-59</v>
      </c>
    </row>
    <row r="523" spans="1:9" hidden="1" x14ac:dyDescent="0.3">
      <c r="A523" t="s">
        <v>1516</v>
      </c>
      <c r="B523" t="s">
        <v>382</v>
      </c>
      <c r="C523" t="s">
        <v>499</v>
      </c>
      <c r="D523" t="str">
        <f t="shared" ref="D523:D524" si="39">_xlfn.CONCAT(C523," ",B523)</f>
        <v>Kerin Mase</v>
      </c>
      <c r="F523">
        <v>1961</v>
      </c>
      <c r="G523" s="6">
        <f t="shared" si="37"/>
        <v>63</v>
      </c>
      <c r="H523" t="s">
        <v>16</v>
      </c>
      <c r="I523" t="str">
        <f t="shared" si="38"/>
        <v>60-69</v>
      </c>
    </row>
    <row r="524" spans="1:9" hidden="1" x14ac:dyDescent="0.3">
      <c r="A524" t="s">
        <v>1517</v>
      </c>
      <c r="B524" t="s">
        <v>1518</v>
      </c>
      <c r="C524" t="s">
        <v>1519</v>
      </c>
      <c r="D524" t="str">
        <f t="shared" si="39"/>
        <v>Frances  Sloan-Sainas</v>
      </c>
      <c r="F524">
        <v>1957</v>
      </c>
      <c r="G524" s="6">
        <f t="shared" si="37"/>
        <v>67</v>
      </c>
      <c r="H524" t="s">
        <v>16</v>
      </c>
      <c r="I524" t="str">
        <f t="shared" si="38"/>
        <v>60-69</v>
      </c>
    </row>
    <row r="525" spans="1:9" hidden="1" x14ac:dyDescent="0.3">
      <c r="A525" t="s">
        <v>1541</v>
      </c>
      <c r="B525" t="s">
        <v>1545</v>
      </c>
      <c r="C525" t="s">
        <v>575</v>
      </c>
      <c r="D525" t="str">
        <f t="shared" si="32"/>
        <v>Jean-Francois Jalbert</v>
      </c>
      <c r="F525">
        <v>1983</v>
      </c>
      <c r="G525" s="6">
        <f t="shared" si="37"/>
        <v>41</v>
      </c>
      <c r="H525" t="s">
        <v>16</v>
      </c>
      <c r="I525" t="str">
        <f t="shared" si="38"/>
        <v>40-49</v>
      </c>
    </row>
    <row r="526" spans="1:9" hidden="1" x14ac:dyDescent="0.3">
      <c r="A526" s="3" t="s">
        <v>1543</v>
      </c>
      <c r="B526" t="s">
        <v>1546</v>
      </c>
      <c r="C526" t="s">
        <v>30</v>
      </c>
      <c r="D526" t="str">
        <f t="shared" si="32"/>
        <v>David Saouzanet</v>
      </c>
      <c r="F526">
        <v>1967</v>
      </c>
      <c r="G526" s="6">
        <f t="shared" si="37"/>
        <v>57</v>
      </c>
      <c r="H526" t="s">
        <v>16</v>
      </c>
      <c r="I526" t="str">
        <f t="shared" si="38"/>
        <v>50-59</v>
      </c>
    </row>
    <row r="527" spans="1:9" hidden="1" x14ac:dyDescent="0.3">
      <c r="A527" t="s">
        <v>1544</v>
      </c>
      <c r="B527" t="s">
        <v>128</v>
      </c>
      <c r="C527" t="s">
        <v>1547</v>
      </c>
      <c r="D527" t="str">
        <f t="shared" si="32"/>
        <v>Rita Zhang</v>
      </c>
      <c r="F527">
        <v>1983</v>
      </c>
      <c r="G527" s="6">
        <f t="shared" si="37"/>
        <v>41</v>
      </c>
      <c r="H527" t="s">
        <v>16</v>
      </c>
      <c r="I527" t="str">
        <f t="shared" si="38"/>
        <v>40-49</v>
      </c>
    </row>
  </sheetData>
  <autoFilter ref="A1:J527" xr:uid="{AFDCCF65-E454-4B49-8E55-36CCFE92971C}">
    <filterColumn colId="2">
      <filters>
        <filter val="Livio"/>
        <filter val="olivier"/>
      </filters>
    </filterColumn>
  </autoFilter>
  <sortState xmlns:xlrd2="http://schemas.microsoft.com/office/spreadsheetml/2017/richdata2" ref="B2:J475">
    <sortCondition ref="B2:B475"/>
    <sortCondition ref="C2:C475"/>
  </sortState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3ED55-9ADB-488E-840B-2CAA23C1FBF4}">
  <dimension ref="A1:I18"/>
  <sheetViews>
    <sheetView workbookViewId="0">
      <pane ySplit="1" topLeftCell="A2" activePane="bottomLeft" state="frozen"/>
      <selection pane="bottomLeft" activeCell="M1" sqref="M1:O1048576"/>
    </sheetView>
  </sheetViews>
  <sheetFormatPr defaultRowHeight="14.4" x14ac:dyDescent="0.3"/>
  <cols>
    <col min="2" max="2" width="17.77734375" customWidth="1"/>
    <col min="5" max="5" width="7.21875" customWidth="1"/>
    <col min="6" max="6" width="7.33203125" customWidth="1"/>
    <col min="7" max="7" width="12" customWidth="1"/>
  </cols>
  <sheetData>
    <row r="1" spans="1:9" ht="28.8" x14ac:dyDescent="0.3">
      <c r="A1" t="s">
        <v>246</v>
      </c>
      <c r="B1" t="s">
        <v>0</v>
      </c>
      <c r="C1" s="14" t="s">
        <v>1289</v>
      </c>
      <c r="D1" s="14" t="s">
        <v>1288</v>
      </c>
      <c r="E1" s="14" t="s">
        <v>1293</v>
      </c>
      <c r="F1" t="s">
        <v>9</v>
      </c>
      <c r="G1" t="s">
        <v>244</v>
      </c>
      <c r="I1" t="s">
        <v>476</v>
      </c>
    </row>
    <row r="2" spans="1:9" x14ac:dyDescent="0.3">
      <c r="A2" s="17" t="s">
        <v>1404</v>
      </c>
      <c r="B2" t="str">
        <f>_xlfn.XLOOKUP(A2,'Vet List'!A:A,'Vet List'!D:D,"Not found",0)</f>
        <v>Michelle Ostrikoff</v>
      </c>
      <c r="C2">
        <v>9</v>
      </c>
      <c r="E2">
        <f t="shared" ref="E2:E8" si="0">MIN(C2,D2)</f>
        <v>9</v>
      </c>
      <c r="F2" t="s">
        <v>14</v>
      </c>
      <c r="G2" t="str">
        <f t="shared" ref="G2:G8" si="1">_xlfn.CONCAT(A2,F2)</f>
        <v>C22-7881WE</v>
      </c>
      <c r="I2" t="str">
        <f>_xlfn.XLOOKUP(G2,Ranking!C:C,Ranking!A:A,"Not found",0)</f>
        <v>C22-7881</v>
      </c>
    </row>
    <row r="3" spans="1:9" x14ac:dyDescent="0.3">
      <c r="A3" t="s">
        <v>176</v>
      </c>
      <c r="B3" t="str">
        <f>_xlfn.XLOOKUP(A3,'Vet List'!A:A,'Vet List'!D:D,"Not found",0)</f>
        <v>Lisa Huzel</v>
      </c>
      <c r="C3">
        <v>19</v>
      </c>
      <c r="E3">
        <f t="shared" si="0"/>
        <v>19</v>
      </c>
      <c r="F3" t="s">
        <v>14</v>
      </c>
      <c r="G3" t="str">
        <f t="shared" si="1"/>
        <v>C15-0350WE</v>
      </c>
      <c r="I3" t="str">
        <f>_xlfn.XLOOKUP(G3,Ranking!C:C,Ranking!A:A,"Not found",0)</f>
        <v>C15-0350</v>
      </c>
    </row>
    <row r="4" spans="1:9" x14ac:dyDescent="0.3">
      <c r="A4" t="s">
        <v>1138</v>
      </c>
      <c r="B4" t="str">
        <f>_xlfn.XLOOKUP(A4,'Vet List'!A:A,'Vet List'!D:D,"Not found",0)</f>
        <v>Judit Blasko</v>
      </c>
      <c r="C4">
        <v>26</v>
      </c>
      <c r="E4">
        <f t="shared" si="0"/>
        <v>26</v>
      </c>
      <c r="F4" t="s">
        <v>14</v>
      </c>
      <c r="G4" t="str">
        <f t="shared" si="1"/>
        <v>C20-2379WE</v>
      </c>
      <c r="I4" t="str">
        <f>_xlfn.XLOOKUP(G4,Ranking!C:C,Ranking!A:A,"Not found",0)</f>
        <v>C20-2379</v>
      </c>
    </row>
    <row r="5" spans="1:9" x14ac:dyDescent="0.3">
      <c r="A5" t="s">
        <v>1300</v>
      </c>
      <c r="B5" t="str">
        <f>_xlfn.XLOOKUP(A5,'Vet List'!A:A,'Vet List'!D:D,"Not found",0)</f>
        <v>Minyi Tang</v>
      </c>
      <c r="C5">
        <v>30</v>
      </c>
      <c r="E5">
        <f t="shared" si="0"/>
        <v>30</v>
      </c>
      <c r="F5" t="s">
        <v>14</v>
      </c>
      <c r="G5" t="str">
        <f t="shared" si="1"/>
        <v>C18-0322WE</v>
      </c>
      <c r="I5" t="str">
        <f>_xlfn.XLOOKUP(G5,Ranking!C:C,Ranking!A:A,"Not found",0)</f>
        <v>C18-0322</v>
      </c>
    </row>
    <row r="6" spans="1:9" x14ac:dyDescent="0.3">
      <c r="A6" s="17" t="s">
        <v>17</v>
      </c>
      <c r="B6" t="str">
        <f>_xlfn.XLOOKUP(A6,'Vet List'!A:A,'Vet List'!D:D,"Not found",0)</f>
        <v>Darcy Gates</v>
      </c>
      <c r="C6">
        <v>3</v>
      </c>
      <c r="E6">
        <f t="shared" ref="E6" si="2">MIN(C6,D6)</f>
        <v>3</v>
      </c>
      <c r="F6" t="s">
        <v>11</v>
      </c>
      <c r="G6" t="str">
        <f t="shared" ref="G6" si="3">_xlfn.CONCAT(A6,F6)</f>
        <v>C06-0008ME</v>
      </c>
      <c r="I6" t="str">
        <f>_xlfn.XLOOKUP(G6,Ranking!C:C,Ranking!A:A,"Not found",0)</f>
        <v>C06-0008</v>
      </c>
    </row>
    <row r="7" spans="1:9" x14ac:dyDescent="0.3">
      <c r="A7" t="s">
        <v>763</v>
      </c>
      <c r="B7" t="str">
        <f>_xlfn.XLOOKUP(A7,'Vet List'!A:A,'Vet List'!D:D,"Not found",0)</f>
        <v>Sorin Paltiniseanu</v>
      </c>
      <c r="C7">
        <v>22</v>
      </c>
      <c r="E7">
        <f t="shared" si="0"/>
        <v>22</v>
      </c>
      <c r="F7" t="s">
        <v>11</v>
      </c>
      <c r="G7" t="str">
        <f t="shared" si="1"/>
        <v>C06-0496ME</v>
      </c>
      <c r="I7" t="str">
        <f>_xlfn.XLOOKUP(G7,Ranking!C:C,Ranking!A:A,"Not found",0)</f>
        <v>C06-0496</v>
      </c>
    </row>
    <row r="8" spans="1:9" x14ac:dyDescent="0.3">
      <c r="A8" t="s">
        <v>23</v>
      </c>
      <c r="B8" t="str">
        <f>_xlfn.XLOOKUP(A8,'Vet List'!A:A,'Vet List'!D:D,"Not found",0)</f>
        <v>Kyle Foster</v>
      </c>
      <c r="C8">
        <v>23</v>
      </c>
      <c r="E8">
        <f t="shared" si="0"/>
        <v>23</v>
      </c>
      <c r="F8" t="s">
        <v>11</v>
      </c>
      <c r="G8" t="str">
        <f t="shared" si="1"/>
        <v>C06-0093ME</v>
      </c>
      <c r="I8" t="str">
        <f>_xlfn.XLOOKUP(G8,Ranking!C:C,Ranking!A:A,"Not found",0)</f>
        <v>C06-0093</v>
      </c>
    </row>
    <row r="9" spans="1:9" x14ac:dyDescent="0.3">
      <c r="A9" t="s">
        <v>1147</v>
      </c>
      <c r="B9" t="str">
        <f>_xlfn.XLOOKUP(A9,'Vet List'!A:A,'Vet List'!D:D,"Not found",0)</f>
        <v>Neil Pengelly</v>
      </c>
      <c r="C9">
        <v>31</v>
      </c>
      <c r="E9">
        <f t="shared" ref="E9:E10" si="4">MIN(C9,D9)</f>
        <v>31</v>
      </c>
      <c r="F9" t="s">
        <v>11</v>
      </c>
      <c r="G9" t="str">
        <f t="shared" ref="G9:G10" si="5">_xlfn.CONCAT(A9,F9)</f>
        <v>C21-2852ME</v>
      </c>
      <c r="I9" t="str">
        <f>_xlfn.XLOOKUP(G9,Ranking!C:C,Ranking!A:A,"Not found",0)</f>
        <v>C21-2852</v>
      </c>
    </row>
    <row r="10" spans="1:9" x14ac:dyDescent="0.3">
      <c r="A10" t="s">
        <v>953</v>
      </c>
      <c r="B10" t="str">
        <f>_xlfn.XLOOKUP(A10,'Vet List'!A:A,'Vet List'!D:D,"Not found",0)</f>
        <v>James Mase</v>
      </c>
      <c r="C10">
        <v>36</v>
      </c>
      <c r="E10">
        <f t="shared" si="4"/>
        <v>36</v>
      </c>
      <c r="F10" t="s">
        <v>11</v>
      </c>
      <c r="G10" t="str">
        <f t="shared" si="5"/>
        <v>C20-2185ME</v>
      </c>
      <c r="I10" t="str">
        <f>_xlfn.XLOOKUP(G10,Ranking!C:C,Ranking!A:A,"Not found",0)</f>
        <v>C20-2185</v>
      </c>
    </row>
    <row r="11" spans="1:9" x14ac:dyDescent="0.3">
      <c r="A11" t="s">
        <v>968</v>
      </c>
      <c r="B11" t="str">
        <f>_xlfn.XLOOKUP(A11,'Vet List'!A:A,'Vet List'!D:D,"Not found",0)</f>
        <v>Dan Tatu</v>
      </c>
      <c r="C11">
        <v>37</v>
      </c>
      <c r="E11">
        <f t="shared" ref="E11:E12" si="6">MIN(C11,D11)</f>
        <v>37</v>
      </c>
      <c r="F11" t="s">
        <v>11</v>
      </c>
      <c r="G11" t="str">
        <f t="shared" ref="G11:G12" si="7">_xlfn.CONCAT(A11,F11)</f>
        <v>C07-1193ME</v>
      </c>
      <c r="I11" t="str">
        <f>_xlfn.XLOOKUP(G11,Ranking!C:C,Ranking!A:A,"Not found",0)</f>
        <v>C07-1193</v>
      </c>
    </row>
    <row r="12" spans="1:9" x14ac:dyDescent="0.3">
      <c r="A12" t="s">
        <v>28</v>
      </c>
      <c r="B12" t="str">
        <f>_xlfn.XLOOKUP(A12,'Vet List'!A:A,'Vet List'!D:D,"Not found",0)</f>
        <v>David Arthurs</v>
      </c>
      <c r="C12">
        <v>38</v>
      </c>
      <c r="E12">
        <f t="shared" si="6"/>
        <v>38</v>
      </c>
      <c r="F12" t="s">
        <v>11</v>
      </c>
      <c r="G12" t="str">
        <f t="shared" si="7"/>
        <v>C17-1641ME</v>
      </c>
      <c r="I12" t="str">
        <f>_xlfn.XLOOKUP(G12,Ranking!C:C,Ranking!A:A,"Not found",0)</f>
        <v>C17-1641</v>
      </c>
    </row>
    <row r="13" spans="1:9" x14ac:dyDescent="0.3">
      <c r="A13" t="s">
        <v>1325</v>
      </c>
      <c r="B13" t="str">
        <f>_xlfn.XLOOKUP(A13,'Vet List'!A:A,'Vet List'!D:D,"Not found",0)</f>
        <v>Andrew Schulz</v>
      </c>
      <c r="C13">
        <v>2</v>
      </c>
      <c r="E13">
        <f t="shared" ref="E13" si="8">MIN(C13,D13)</f>
        <v>2</v>
      </c>
      <c r="F13" t="s">
        <v>11</v>
      </c>
      <c r="G13" t="str">
        <f t="shared" ref="G13" si="9">_xlfn.CONCAT(A13,F13)</f>
        <v>C19-0029ME</v>
      </c>
      <c r="I13" t="str">
        <f>_xlfn.XLOOKUP(G13,Ranking!C:C,Ranking!A:A,"Not found",0)</f>
        <v>C19-0029</v>
      </c>
    </row>
    <row r="14" spans="1:9" x14ac:dyDescent="0.3">
      <c r="A14" t="s">
        <v>745</v>
      </c>
      <c r="B14" t="str">
        <f>_xlfn.XLOOKUP(A14,'Vet List'!A:A,'Vet List'!D:D,"Not found",0)</f>
        <v>Mike Krasnich</v>
      </c>
      <c r="C14">
        <v>15</v>
      </c>
      <c r="E14">
        <f t="shared" ref="E14" si="10">MIN(C14,D14)</f>
        <v>15</v>
      </c>
      <c r="F14" t="s">
        <v>13</v>
      </c>
      <c r="G14" t="str">
        <f t="shared" ref="G14" si="11">_xlfn.CONCAT(A14,F14)</f>
        <v>C06-0503MS</v>
      </c>
      <c r="I14" t="str">
        <f>_xlfn.XLOOKUP(G14,Ranking!C:C,Ranking!A:A,"Not found",0)</f>
        <v>C06-0503</v>
      </c>
    </row>
    <row r="15" spans="1:9" x14ac:dyDescent="0.3">
      <c r="A15" s="17" t="s">
        <v>1404</v>
      </c>
      <c r="B15" t="str">
        <f>_xlfn.XLOOKUP(A15,'Vet List'!A:A,'Vet List'!D:D,"Not found",0)</f>
        <v>Michelle Ostrikoff</v>
      </c>
      <c r="C15">
        <v>6</v>
      </c>
      <c r="E15">
        <f t="shared" ref="E15" si="12">MIN(C15,D15)</f>
        <v>6</v>
      </c>
      <c r="F15" t="s">
        <v>1399</v>
      </c>
      <c r="G15" t="str">
        <f t="shared" ref="G15" si="13">_xlfn.CONCAT(A15,F15)</f>
        <v>C22-7881WS</v>
      </c>
      <c r="I15" t="str">
        <f>_xlfn.XLOOKUP(G15,Ranking!C:C,Ranking!A:A,"Not found",0)</f>
        <v>C22-7881</v>
      </c>
    </row>
    <row r="16" spans="1:9" x14ac:dyDescent="0.3">
      <c r="A16" s="17" t="s">
        <v>1142</v>
      </c>
      <c r="B16" t="str">
        <f>_xlfn.XLOOKUP(A16,'Vet List'!A:A,'Vet List'!D:D,"Not found",0)</f>
        <v>Zhao xia Kong</v>
      </c>
      <c r="C16">
        <v>3</v>
      </c>
      <c r="E16">
        <f t="shared" ref="E16" si="14">MIN(C16,D16)</f>
        <v>3</v>
      </c>
      <c r="F16" t="s">
        <v>1399</v>
      </c>
      <c r="G16" t="str">
        <f t="shared" ref="G16" si="15">_xlfn.CONCAT(A16,F16)</f>
        <v>C21-3533WS</v>
      </c>
      <c r="I16" t="str">
        <f>_xlfn.XLOOKUP(G16,Ranking!C:C,Ranking!A:A,"Not found",0)</f>
        <v>C21-3533</v>
      </c>
    </row>
    <row r="17" spans="1:9" x14ac:dyDescent="0.3">
      <c r="A17" t="s">
        <v>140</v>
      </c>
      <c r="B17" t="str">
        <f>_xlfn.XLOOKUP(A17,'Vet List'!A:A,'Vet List'!D:D,"Not found",0)</f>
        <v>Lorenzo Gavilli</v>
      </c>
      <c r="C17">
        <v>3</v>
      </c>
      <c r="E17">
        <f t="shared" ref="E17:E18" si="16">MIN(C17,D17)</f>
        <v>3</v>
      </c>
      <c r="F17" t="s">
        <v>12</v>
      </c>
      <c r="G17" t="str">
        <f t="shared" ref="G17:G18" si="17">_xlfn.CONCAT(A17,F17)</f>
        <v>C08-1826MF</v>
      </c>
      <c r="I17" t="str">
        <f>_xlfn.XLOOKUP(G17,Ranking!C:C,Ranking!A:A,"Not found",0)</f>
        <v>C08-1826</v>
      </c>
    </row>
    <row r="18" spans="1:9" x14ac:dyDescent="0.3">
      <c r="A18" t="s">
        <v>1313</v>
      </c>
      <c r="B18" t="str">
        <f>_xlfn.XLOOKUP(A18,'Vet List'!A:A,'Vet List'!D:D,"Not found",0)</f>
        <v>Julian Tang</v>
      </c>
      <c r="C18">
        <v>8</v>
      </c>
      <c r="E18">
        <f t="shared" si="16"/>
        <v>8</v>
      </c>
      <c r="F18" t="s">
        <v>12</v>
      </c>
      <c r="G18" t="str">
        <f t="shared" si="17"/>
        <v>C19-0465MF</v>
      </c>
      <c r="I18" t="str">
        <f>_xlfn.XLOOKUP(G18,Ranking!C:C,Ranking!A:A,"Not found",0)</f>
        <v>C19-0465</v>
      </c>
    </row>
  </sheetData>
  <autoFilter ref="A1:I2" xr:uid="{A363ED55-9ADB-488E-840B-2CAA23C1FBF4}">
    <sortState xmlns:xlrd2="http://schemas.microsoft.com/office/spreadsheetml/2017/richdata2" ref="A2:I2">
      <sortCondition descending="1" ref="B1:B2"/>
    </sortState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FF1E-DF68-4712-BF3F-A2102C068ED4}">
  <dimension ref="A1:I19"/>
  <sheetViews>
    <sheetView workbookViewId="0">
      <pane ySplit="1" topLeftCell="A2" activePane="bottomLeft" state="frozen"/>
      <selection pane="bottomLeft" activeCell="A18" sqref="A18:XFD18"/>
    </sheetView>
  </sheetViews>
  <sheetFormatPr defaultRowHeight="14.4" x14ac:dyDescent="0.3"/>
  <cols>
    <col min="2" max="2" width="17.77734375" customWidth="1"/>
    <col min="5" max="5" width="7.21875" customWidth="1"/>
    <col min="6" max="6" width="5.6640625" customWidth="1"/>
    <col min="7" max="7" width="12" customWidth="1"/>
  </cols>
  <sheetData>
    <row r="1" spans="1:9" ht="28.8" x14ac:dyDescent="0.3">
      <c r="A1" t="s">
        <v>246</v>
      </c>
      <c r="B1" t="s">
        <v>0</v>
      </c>
      <c r="C1" s="14" t="s">
        <v>1289</v>
      </c>
      <c r="D1" s="14" t="s">
        <v>1288</v>
      </c>
      <c r="E1" s="14" t="s">
        <v>1290</v>
      </c>
      <c r="F1" t="s">
        <v>9</v>
      </c>
      <c r="G1" t="s">
        <v>244</v>
      </c>
      <c r="I1" t="s">
        <v>476</v>
      </c>
    </row>
    <row r="2" spans="1:9" x14ac:dyDescent="0.3">
      <c r="A2" s="17" t="s">
        <v>1404</v>
      </c>
      <c r="B2" t="str">
        <f>_xlfn.XLOOKUP(A2,'Vet List'!A:A,'Vet List'!D:D,"Not found",0)</f>
        <v>Michelle Ostrikoff</v>
      </c>
      <c r="C2">
        <v>26</v>
      </c>
      <c r="E2">
        <f>MIN(C2,D2)</f>
        <v>26</v>
      </c>
      <c r="F2" t="s">
        <v>14</v>
      </c>
      <c r="G2" t="str">
        <f t="shared" ref="G2" si="0">_xlfn.CONCAT(A2,F2)</f>
        <v>C22-7881WE</v>
      </c>
      <c r="I2" t="str">
        <f>_xlfn.XLOOKUP(G2,Ranking!C:C,Ranking!A:A,"Not found",0)</f>
        <v>C22-7881</v>
      </c>
    </row>
    <row r="3" spans="1:9" x14ac:dyDescent="0.3">
      <c r="A3" t="s">
        <v>176</v>
      </c>
      <c r="B3" t="str">
        <f>_xlfn.XLOOKUP(A3,'Vet List'!A:A,'Vet List'!D:D,"Not found",0)</f>
        <v>Lisa Huzel</v>
      </c>
      <c r="C3">
        <v>39</v>
      </c>
      <c r="E3">
        <f>MIN(C3,D3)</f>
        <v>39</v>
      </c>
      <c r="F3" t="s">
        <v>14</v>
      </c>
      <c r="G3" t="str">
        <f t="shared" ref="G3:G5" si="1">_xlfn.CONCAT(A3,F3)</f>
        <v>C15-0350WE</v>
      </c>
      <c r="I3" t="str">
        <f>_xlfn.XLOOKUP(G3,Ranking!C:C,Ranking!A:A,"Not found",0)</f>
        <v>C15-0350</v>
      </c>
    </row>
    <row r="4" spans="1:9" x14ac:dyDescent="0.3">
      <c r="A4" t="s">
        <v>1179</v>
      </c>
      <c r="B4" t="str">
        <f>_xlfn.XLOOKUP(A4,'Vet List'!A:A,'Vet List'!D:D,"Not found",0)</f>
        <v>Nadia Daher</v>
      </c>
      <c r="C4">
        <v>40</v>
      </c>
      <c r="E4">
        <f t="shared" ref="E4:E5" si="2">MIN(C4,D4)</f>
        <v>40</v>
      </c>
      <c r="F4" t="s">
        <v>14</v>
      </c>
      <c r="G4" t="str">
        <f t="shared" si="1"/>
        <v>C20-2396WE</v>
      </c>
      <c r="I4" t="str">
        <f>_xlfn.XLOOKUP(G4,Ranking!C:C,Ranking!A:A,"Not found",0)</f>
        <v>C20-2396</v>
      </c>
    </row>
    <row r="5" spans="1:9" x14ac:dyDescent="0.3">
      <c r="A5" t="s">
        <v>1300</v>
      </c>
      <c r="B5" t="str">
        <f>_xlfn.XLOOKUP(A5,'Vet List'!A:A,'Vet List'!D:D,"Not found",0)</f>
        <v>Minyi Tang</v>
      </c>
      <c r="C5">
        <v>52</v>
      </c>
      <c r="E5">
        <f t="shared" si="2"/>
        <v>52</v>
      </c>
      <c r="F5" t="s">
        <v>14</v>
      </c>
      <c r="G5" t="str">
        <f t="shared" si="1"/>
        <v>C18-0322WE</v>
      </c>
      <c r="I5" t="str">
        <f>_xlfn.XLOOKUP(G5,Ranking!C:C,Ranking!A:A,"Not found",0)</f>
        <v>C18-0322</v>
      </c>
    </row>
    <row r="6" spans="1:9" x14ac:dyDescent="0.3">
      <c r="A6" t="s">
        <v>1138</v>
      </c>
      <c r="B6" t="str">
        <f>_xlfn.XLOOKUP(A6,'Vet List'!A:A,'Vet List'!D:D,"Not found",0)</f>
        <v>Judit Blasko</v>
      </c>
      <c r="C6">
        <v>56</v>
      </c>
      <c r="E6">
        <f t="shared" ref="E6" si="3">MIN(C6,D6)</f>
        <v>56</v>
      </c>
      <c r="F6" t="s">
        <v>14</v>
      </c>
      <c r="G6" t="str">
        <f t="shared" ref="G6" si="4">_xlfn.CONCAT(A6,F6)</f>
        <v>C20-2379WE</v>
      </c>
      <c r="I6" t="str">
        <f>_xlfn.XLOOKUP(G6,Ranking!C:C,Ranking!A:A,"Not found",0)</f>
        <v>C20-2379</v>
      </c>
    </row>
    <row r="7" spans="1:9" x14ac:dyDescent="0.3">
      <c r="A7" s="17" t="s">
        <v>17</v>
      </c>
      <c r="B7" t="str">
        <f>_xlfn.XLOOKUP(A7,'Vet List'!A:A,'Vet List'!D:D,"Not found",0)</f>
        <v>Darcy Gates</v>
      </c>
      <c r="C7">
        <v>14</v>
      </c>
      <c r="E7">
        <f t="shared" ref="E7:E8" si="5">MIN(C7,D7)</f>
        <v>14</v>
      </c>
      <c r="F7" t="s">
        <v>11</v>
      </c>
      <c r="G7" t="str">
        <f t="shared" ref="G7:G8" si="6">_xlfn.CONCAT(A7,F7)</f>
        <v>C06-0008ME</v>
      </c>
      <c r="I7" t="str">
        <f>_xlfn.XLOOKUP(G7,Ranking!C:C,Ranking!A:A,"Not found",0)</f>
        <v>C06-0008</v>
      </c>
    </row>
    <row r="8" spans="1:9" x14ac:dyDescent="0.3">
      <c r="A8" t="s">
        <v>23</v>
      </c>
      <c r="B8" t="str">
        <f>_xlfn.XLOOKUP(A8,'Vet List'!A:A,'Vet List'!D:D,"Not found",0)</f>
        <v>Kyle Foster</v>
      </c>
      <c r="C8">
        <v>23</v>
      </c>
      <c r="E8">
        <f t="shared" si="5"/>
        <v>23</v>
      </c>
      <c r="F8" t="s">
        <v>11</v>
      </c>
      <c r="G8" t="str">
        <f t="shared" si="6"/>
        <v>C06-0093ME</v>
      </c>
      <c r="I8" t="str">
        <f>_xlfn.XLOOKUP(G8,Ranking!C:C,Ranking!A:A,"Not found",0)</f>
        <v>C06-0093</v>
      </c>
    </row>
    <row r="9" spans="1:9" x14ac:dyDescent="0.3">
      <c r="A9" t="s">
        <v>763</v>
      </c>
      <c r="B9" t="str">
        <f>_xlfn.XLOOKUP(A9,'Vet List'!A:A,'Vet List'!D:D,"Not found",0)</f>
        <v>Sorin Paltiniseanu</v>
      </c>
      <c r="C9">
        <v>23</v>
      </c>
      <c r="E9">
        <f t="shared" ref="E9:E14" si="7">MIN(C9,D9)</f>
        <v>23</v>
      </c>
      <c r="F9" t="s">
        <v>11</v>
      </c>
      <c r="G9" t="str">
        <f t="shared" ref="G9:G14" si="8">_xlfn.CONCAT(A9,F9)</f>
        <v>C06-0496ME</v>
      </c>
      <c r="I9" t="str">
        <f>_xlfn.XLOOKUP(G9,Ranking!C:C,Ranking!A:A,"Not found",0)</f>
        <v>C06-0496</v>
      </c>
    </row>
    <row r="10" spans="1:9" x14ac:dyDescent="0.3">
      <c r="A10" t="s">
        <v>968</v>
      </c>
      <c r="B10" t="str">
        <f>_xlfn.XLOOKUP(A10,'Vet List'!A:A,'Vet List'!D:D,"Not found",0)</f>
        <v>Dan Tatu</v>
      </c>
      <c r="C10">
        <v>28</v>
      </c>
      <c r="E10">
        <f t="shared" si="7"/>
        <v>28</v>
      </c>
      <c r="F10" t="s">
        <v>11</v>
      </c>
      <c r="G10" t="str">
        <f t="shared" si="8"/>
        <v>C07-1193ME</v>
      </c>
      <c r="I10" t="str">
        <f>_xlfn.XLOOKUP(G10,Ranking!C:C,Ranking!A:A,"Not found",0)</f>
        <v>C07-1193</v>
      </c>
    </row>
    <row r="11" spans="1:9" x14ac:dyDescent="0.3">
      <c r="A11" t="s">
        <v>1147</v>
      </c>
      <c r="B11" t="str">
        <f>_xlfn.XLOOKUP(A11,'Vet List'!A:A,'Vet List'!D:D,"Not found",0)</f>
        <v>Neil Pengelly</v>
      </c>
      <c r="C11">
        <v>31</v>
      </c>
      <c r="E11">
        <f t="shared" ref="E11" si="9">MIN(C11,D11)</f>
        <v>31</v>
      </c>
      <c r="F11" t="s">
        <v>11</v>
      </c>
      <c r="G11" t="str">
        <f t="shared" ref="G11" si="10">_xlfn.CONCAT(A11,F11)</f>
        <v>C21-2852ME</v>
      </c>
      <c r="I11" t="str">
        <f>_xlfn.XLOOKUP(G11,Ranking!C:C,Ranking!A:A,"Not found",0)</f>
        <v>C21-2852</v>
      </c>
    </row>
    <row r="12" spans="1:9" x14ac:dyDescent="0.3">
      <c r="A12" t="s">
        <v>953</v>
      </c>
      <c r="B12" t="str">
        <f>_xlfn.XLOOKUP(A12,'Vet List'!A:A,'Vet List'!D:D,"Not found",0)</f>
        <v>James Mase</v>
      </c>
      <c r="C12">
        <v>36</v>
      </c>
      <c r="E12">
        <f t="shared" si="7"/>
        <v>36</v>
      </c>
      <c r="F12" t="s">
        <v>11</v>
      </c>
      <c r="G12" t="str">
        <f t="shared" si="8"/>
        <v>C20-2185ME</v>
      </c>
      <c r="I12" t="str">
        <f>_xlfn.XLOOKUP(G12,Ranking!C:C,Ranking!A:A,"Not found",0)</f>
        <v>C20-2185</v>
      </c>
    </row>
    <row r="13" spans="1:9" x14ac:dyDescent="0.3">
      <c r="A13" t="s">
        <v>28</v>
      </c>
      <c r="B13" t="str">
        <f>_xlfn.XLOOKUP(A13,'Vet List'!A:A,'Vet List'!D:D,"Not found",0)</f>
        <v>David Arthurs</v>
      </c>
      <c r="C13">
        <v>37</v>
      </c>
      <c r="E13">
        <f t="shared" si="7"/>
        <v>37</v>
      </c>
      <c r="F13" t="s">
        <v>11</v>
      </c>
      <c r="G13" t="str">
        <f t="shared" si="8"/>
        <v>C17-1641ME</v>
      </c>
      <c r="I13" t="str">
        <f>_xlfn.XLOOKUP(G13,Ranking!C:C,Ranking!A:A,"Not found",0)</f>
        <v>C17-1641</v>
      </c>
    </row>
    <row r="14" spans="1:9" x14ac:dyDescent="0.3">
      <c r="A14" t="s">
        <v>1325</v>
      </c>
      <c r="B14" t="str">
        <f>_xlfn.XLOOKUP(A14,'Vet List'!A:A,'Vet List'!D:D,"Not found",0)</f>
        <v>Andrew Schulz</v>
      </c>
      <c r="C14">
        <v>65</v>
      </c>
      <c r="E14">
        <f t="shared" si="7"/>
        <v>65</v>
      </c>
      <c r="F14" t="s">
        <v>11</v>
      </c>
      <c r="G14" t="str">
        <f t="shared" si="8"/>
        <v>C19-0029ME</v>
      </c>
      <c r="I14" t="str">
        <f>_xlfn.XLOOKUP(G14,Ranking!C:C,Ranking!A:A,"Not found",0)</f>
        <v>C19-0029</v>
      </c>
    </row>
    <row r="15" spans="1:9" x14ac:dyDescent="0.3">
      <c r="A15" t="s">
        <v>745</v>
      </c>
      <c r="B15" t="str">
        <f>_xlfn.XLOOKUP(A15,'Vet List'!A:A,'Vet List'!D:D,"Not found",0)</f>
        <v>Mike Krasnich</v>
      </c>
      <c r="C15">
        <v>30</v>
      </c>
      <c r="E15">
        <f t="shared" ref="E15:E16" si="11">MIN(C15,D15)</f>
        <v>30</v>
      </c>
      <c r="F15" t="s">
        <v>13</v>
      </c>
      <c r="G15" t="str">
        <f t="shared" ref="G15:G16" si="12">_xlfn.CONCAT(A15,F15)</f>
        <v>C06-0503MS</v>
      </c>
      <c r="I15" t="str">
        <f>_xlfn.XLOOKUP(G15,Ranking!C:C,Ranking!A:A,"Not found",0)</f>
        <v>C06-0503</v>
      </c>
    </row>
    <row r="16" spans="1:9" x14ac:dyDescent="0.3">
      <c r="A16" t="s">
        <v>1313</v>
      </c>
      <c r="B16" t="str">
        <f>_xlfn.XLOOKUP(A16,'Vet List'!A:A,'Vet List'!D:D,"Not found",0)</f>
        <v>Julian Tang</v>
      </c>
      <c r="C16">
        <v>12</v>
      </c>
      <c r="E16">
        <f t="shared" si="11"/>
        <v>12</v>
      </c>
      <c r="F16" t="s">
        <v>12</v>
      </c>
      <c r="G16" t="str">
        <f t="shared" si="12"/>
        <v>C19-0465MF</v>
      </c>
      <c r="I16" t="str">
        <f>_xlfn.XLOOKUP(G16,Ranking!C:C,Ranking!A:A,"Not found",0)</f>
        <v>C19-0465</v>
      </c>
    </row>
    <row r="17" spans="1:9" x14ac:dyDescent="0.3">
      <c r="A17" t="s">
        <v>140</v>
      </c>
      <c r="B17" t="str">
        <f>_xlfn.XLOOKUP(A17,'Vet List'!A:A,'Vet List'!D:D,"Not found",0)</f>
        <v>Lorenzo Gavilli</v>
      </c>
      <c r="C17">
        <v>13</v>
      </c>
      <c r="E17">
        <f t="shared" ref="E17" si="13">MIN(C17,D17)</f>
        <v>13</v>
      </c>
      <c r="F17" t="s">
        <v>12</v>
      </c>
      <c r="G17" t="str">
        <f t="shared" ref="G17" si="14">_xlfn.CONCAT(A17,F17)</f>
        <v>C08-1826MF</v>
      </c>
      <c r="I17" t="str">
        <f>_xlfn.XLOOKUP(G17,Ranking!C:C,Ranking!A:A,"Not found",0)</f>
        <v>C08-1826</v>
      </c>
    </row>
    <row r="18" spans="1:9" x14ac:dyDescent="0.3">
      <c r="A18" s="17" t="s">
        <v>1404</v>
      </c>
      <c r="B18" t="str">
        <f>_xlfn.XLOOKUP(A18,'Vet List'!A:A,'Vet List'!D:D,"Not found",0)</f>
        <v>Michelle Ostrikoff</v>
      </c>
      <c r="C18">
        <v>33</v>
      </c>
      <c r="E18">
        <f t="shared" ref="E18:E19" si="15">MIN(C18,D18)</f>
        <v>33</v>
      </c>
      <c r="F18" t="s">
        <v>1399</v>
      </c>
      <c r="G18" t="str">
        <f t="shared" ref="G18:G19" si="16">_xlfn.CONCAT(A18,F18)</f>
        <v>C22-7881WS</v>
      </c>
      <c r="I18" t="str">
        <f>_xlfn.XLOOKUP(G18,Ranking!C:C,Ranking!A:A,"Not found",0)</f>
        <v>C22-7881</v>
      </c>
    </row>
    <row r="19" spans="1:9" x14ac:dyDescent="0.3">
      <c r="A19" s="17" t="s">
        <v>1142</v>
      </c>
      <c r="B19" t="str">
        <f>_xlfn.XLOOKUP(A19,'Vet List'!A:A,'Vet List'!D:D,"Not found",0)</f>
        <v>Zhao xia Kong</v>
      </c>
      <c r="C19">
        <v>16</v>
      </c>
      <c r="E19">
        <f t="shared" si="15"/>
        <v>16</v>
      </c>
      <c r="F19" t="s">
        <v>1399</v>
      </c>
      <c r="G19" t="str">
        <f t="shared" si="16"/>
        <v>C21-3533WS</v>
      </c>
      <c r="I19" t="str">
        <f>_xlfn.XLOOKUP(G19,Ranking!C:C,Ranking!A:A,"Not found",0)</f>
        <v>C21-3533</v>
      </c>
    </row>
  </sheetData>
  <autoFilter ref="A1:I2" xr:uid="{B86DFF1E-DF68-4712-BF3F-A2102C068ED4}"/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43A7-9100-4B2D-99F5-3ECB9D0C2092}">
  <sheetPr filterMode="1"/>
  <dimension ref="A1:G45"/>
  <sheetViews>
    <sheetView workbookViewId="0">
      <pane ySplit="1" topLeftCell="A48" activePane="bottomLeft" state="frozen"/>
      <selection pane="bottomLeft" activeCell="C48" sqref="C48"/>
    </sheetView>
  </sheetViews>
  <sheetFormatPr defaultRowHeight="14.4" x14ac:dyDescent="0.3"/>
  <cols>
    <col min="2" max="2" width="17.77734375" customWidth="1"/>
    <col min="4" max="4" width="8.88671875" customWidth="1"/>
    <col min="5" max="5" width="12" customWidth="1"/>
  </cols>
  <sheetData>
    <row r="1" spans="1:7" x14ac:dyDescent="0.3">
      <c r="A1" t="s">
        <v>246</v>
      </c>
      <c r="B1" t="s">
        <v>0</v>
      </c>
      <c r="C1" t="s">
        <v>468</v>
      </c>
      <c r="D1" t="s">
        <v>9</v>
      </c>
      <c r="E1" t="s">
        <v>244</v>
      </c>
      <c r="G1" t="s">
        <v>476</v>
      </c>
    </row>
    <row r="2" spans="1:7" hidden="1" x14ac:dyDescent="0.3">
      <c r="B2" t="str">
        <f>_xlfn.XLOOKUP(A2,'Vet List'!A:A,'Vet List'!D:D,"Not found",0)</f>
        <v>Not found</v>
      </c>
      <c r="E2" t="str">
        <f>_xlfn.CONCAT(A2,D2)</f>
        <v/>
      </c>
      <c r="G2" t="str">
        <f>_xlfn.XLOOKUP(E2,Ranking!C:C,H:H,"Not found")</f>
        <v>Not found</v>
      </c>
    </row>
    <row r="3" spans="1:7" hidden="1" x14ac:dyDescent="0.3">
      <c r="A3" t="s">
        <v>730</v>
      </c>
      <c r="B3" t="str">
        <f>_xlfn.XLOOKUP(A3,'Vet List'!A:A,'Vet List'!D:D,"Not found",0)</f>
        <v>Dmitriy Bogulyubov</v>
      </c>
      <c r="C3">
        <v>33</v>
      </c>
      <c r="D3" t="s">
        <v>13</v>
      </c>
      <c r="E3" t="str">
        <f>_xlfn.CONCAT(A3,D3)</f>
        <v>C15-0038MS</v>
      </c>
      <c r="G3">
        <f>_xlfn.XLOOKUP(E3,Ranking!C:C,H:H,"Not found")</f>
        <v>0</v>
      </c>
    </row>
    <row r="4" spans="1:7" hidden="1" x14ac:dyDescent="0.3">
      <c r="A4" t="s">
        <v>162</v>
      </c>
      <c r="B4" t="str">
        <f>_xlfn.XLOOKUP(A4,'Vet List'!A:A,'Vet List'!D:D,"Not found",0)</f>
        <v>David Cymbaluk</v>
      </c>
      <c r="C4">
        <v>36</v>
      </c>
      <c r="D4" t="s">
        <v>13</v>
      </c>
      <c r="E4" t="str">
        <f t="shared" ref="E4:E45" si="0">_xlfn.CONCAT(A4,D4)</f>
        <v>C06-2379MS</v>
      </c>
      <c r="G4">
        <f>_xlfn.XLOOKUP(E4,Ranking!C:C,H:H,"Not found")</f>
        <v>0</v>
      </c>
    </row>
    <row r="5" spans="1:7" hidden="1" x14ac:dyDescent="0.3">
      <c r="A5" t="s">
        <v>1286</v>
      </c>
      <c r="B5" t="str">
        <f>_xlfn.XLOOKUP(A5,'Vet List'!A:A,'Vet List'!D:D,"Not found",0)</f>
        <v>Dale Dorosh</v>
      </c>
      <c r="C5">
        <v>41</v>
      </c>
      <c r="D5" t="s">
        <v>13</v>
      </c>
      <c r="E5" t="str">
        <f t="shared" si="0"/>
        <v>C14-0135MS</v>
      </c>
      <c r="G5">
        <f>_xlfn.XLOOKUP(E5,Ranking!C:C,H:H,"Not found")</f>
        <v>0</v>
      </c>
    </row>
    <row r="6" spans="1:7" hidden="1" x14ac:dyDescent="0.3">
      <c r="A6" t="s">
        <v>776</v>
      </c>
      <c r="B6" t="str">
        <f>_xlfn.XLOOKUP(A6,'Vet List'!A:A,'Vet List'!D:D,"Not found",0)</f>
        <v>Stephen Willson</v>
      </c>
      <c r="C6">
        <v>42</v>
      </c>
      <c r="D6" t="s">
        <v>13</v>
      </c>
      <c r="E6" t="str">
        <f t="shared" si="0"/>
        <v>C07-0590MS</v>
      </c>
      <c r="G6">
        <f>_xlfn.XLOOKUP(E6,Ranking!C:C,H:H,"Not found")</f>
        <v>0</v>
      </c>
    </row>
    <row r="7" spans="1:7" hidden="1" x14ac:dyDescent="0.3">
      <c r="A7" t="s">
        <v>1120</v>
      </c>
      <c r="B7" t="str">
        <f>_xlfn.XLOOKUP(A7,'Vet List'!A:A,'Vet List'!D:D,"Not found",0)</f>
        <v>Rose Finter</v>
      </c>
      <c r="C7">
        <v>15</v>
      </c>
      <c r="D7" t="s">
        <v>1398</v>
      </c>
      <c r="E7" t="str">
        <f t="shared" si="0"/>
        <v>C09-0774WF</v>
      </c>
      <c r="G7">
        <f>_xlfn.XLOOKUP(E7,Ranking!C:C,H:H,"Not found")</f>
        <v>0</v>
      </c>
    </row>
    <row r="8" spans="1:7" hidden="1" x14ac:dyDescent="0.3">
      <c r="A8" t="s">
        <v>995</v>
      </c>
      <c r="B8" t="str">
        <f>_xlfn.XLOOKUP(A8,'Vet List'!A:A,'Vet List'!D:D,"Not found",0)</f>
        <v>Evgeny Bozhenko</v>
      </c>
      <c r="C8">
        <v>15</v>
      </c>
      <c r="D8" t="s">
        <v>12</v>
      </c>
      <c r="E8" t="str">
        <f t="shared" si="0"/>
        <v>C12-1254MF</v>
      </c>
      <c r="G8">
        <f>_xlfn.XLOOKUP(E8,Ranking!C:C,H:H,"Not found")</f>
        <v>0</v>
      </c>
    </row>
    <row r="9" spans="1:7" hidden="1" x14ac:dyDescent="0.3">
      <c r="A9" t="s">
        <v>1007</v>
      </c>
      <c r="B9" t="str">
        <f>_xlfn.XLOOKUP(A9,'Vet List'!A:A,'Vet List'!D:D,"Not found",0)</f>
        <v>Brent Turkvan</v>
      </c>
      <c r="C9">
        <v>34</v>
      </c>
      <c r="D9" t="s">
        <v>12</v>
      </c>
      <c r="E9" t="str">
        <f t="shared" si="0"/>
        <v>C08-0140MF</v>
      </c>
      <c r="G9">
        <f>_xlfn.XLOOKUP(E9,Ranking!C:C,H:H,"Not found")</f>
        <v>0</v>
      </c>
    </row>
    <row r="10" spans="1:7" hidden="1" x14ac:dyDescent="0.3">
      <c r="A10" t="s">
        <v>966</v>
      </c>
      <c r="B10" t="str">
        <f>_xlfn.XLOOKUP(A10,'Vet List'!A:A,'Vet List'!D:D,"Not found",0)</f>
        <v>Wilson Ng</v>
      </c>
      <c r="C10">
        <v>38</v>
      </c>
      <c r="D10" t="s">
        <v>12</v>
      </c>
      <c r="E10" t="str">
        <f t="shared" si="0"/>
        <v>C17-0216MF</v>
      </c>
      <c r="G10">
        <f>_xlfn.XLOOKUP(E10,Ranking!C:C,H:H,"Not found")</f>
        <v>0</v>
      </c>
    </row>
    <row r="11" spans="1:7" hidden="1" x14ac:dyDescent="0.3">
      <c r="A11" t="s">
        <v>147</v>
      </c>
      <c r="B11" t="str">
        <f>_xlfn.XLOOKUP(A11,'Vet List'!A:A,'Vet List'!D:D,"Not found",0)</f>
        <v>Denis Dion</v>
      </c>
      <c r="C11">
        <v>39</v>
      </c>
      <c r="D11" t="s">
        <v>12</v>
      </c>
      <c r="E11" t="str">
        <f t="shared" si="0"/>
        <v>C06-0787MF</v>
      </c>
      <c r="G11">
        <f>_xlfn.XLOOKUP(E11,Ranking!C:C,H:H,"Not found")</f>
        <v>0</v>
      </c>
    </row>
    <row r="12" spans="1:7" hidden="1" x14ac:dyDescent="0.3">
      <c r="A12" t="s">
        <v>1314</v>
      </c>
      <c r="B12" t="str">
        <f>_xlfn.XLOOKUP(A12,'Vet List'!A:A,'Vet List'!D:D,"Not found",0)</f>
        <v>Conor Power</v>
      </c>
      <c r="C12">
        <v>24</v>
      </c>
      <c r="D12" t="s">
        <v>12</v>
      </c>
      <c r="E12" t="str">
        <f t="shared" si="0"/>
        <v>C22-5659MF</v>
      </c>
      <c r="G12">
        <f>_xlfn.XLOOKUP(E12,Ranking!C:C,H:H,"Not found")</f>
        <v>0</v>
      </c>
    </row>
    <row r="13" spans="1:7" hidden="1" x14ac:dyDescent="0.3">
      <c r="A13" t="s">
        <v>762</v>
      </c>
      <c r="B13" t="str">
        <f>_xlfn.XLOOKUP(A13,'Vet List'!A:A,'Vet List'!D:D,"Not found",0)</f>
        <v>Thomas Nguyen</v>
      </c>
      <c r="C13">
        <v>33</v>
      </c>
      <c r="D13" t="s">
        <v>12</v>
      </c>
      <c r="E13" t="str">
        <f t="shared" si="0"/>
        <v>C06-1510MF</v>
      </c>
      <c r="G13">
        <f>_xlfn.XLOOKUP(E13,Ranking!C:C,H:H,"Not found")</f>
        <v>0</v>
      </c>
    </row>
    <row r="14" spans="1:7" x14ac:dyDescent="0.3">
      <c r="A14" t="s">
        <v>1542</v>
      </c>
      <c r="B14" t="str">
        <f>_xlfn.XLOOKUP(A14,'Vet List'!A:A,'Vet List'!D:D,"Not found",0)</f>
        <v>Livio Foianesi</v>
      </c>
      <c r="C14">
        <v>35</v>
      </c>
      <c r="D14" t="s">
        <v>12</v>
      </c>
      <c r="E14" t="str">
        <f t="shared" si="0"/>
        <v>C22-7927MF</v>
      </c>
      <c r="G14">
        <f>_xlfn.XLOOKUP(E14,Ranking!C:C,H:H,"Not found")</f>
        <v>0</v>
      </c>
    </row>
    <row r="15" spans="1:7" hidden="1" x14ac:dyDescent="0.3">
      <c r="A15" t="s">
        <v>181</v>
      </c>
      <c r="B15" t="str">
        <f>_xlfn.XLOOKUP(A15,'Vet List'!A:A,'Vet List'!D:D,"Not found",0)</f>
        <v>Lorraine Hoyne</v>
      </c>
      <c r="C15">
        <v>3</v>
      </c>
      <c r="D15" t="s">
        <v>14</v>
      </c>
      <c r="E15" t="str">
        <f t="shared" si="0"/>
        <v>C06-0363WE</v>
      </c>
      <c r="G15">
        <f>_xlfn.XLOOKUP(E15,Ranking!C:C,H:H,"Not found")</f>
        <v>0</v>
      </c>
    </row>
    <row r="16" spans="1:7" hidden="1" x14ac:dyDescent="0.3">
      <c r="A16" t="s">
        <v>184</v>
      </c>
      <c r="B16" t="str">
        <f>_xlfn.XLOOKUP(A16,'Vet List'!A:A,'Vet List'!D:D,"Not found",0)</f>
        <v>Lise Pelletier</v>
      </c>
      <c r="C16">
        <v>22</v>
      </c>
      <c r="D16" t="s">
        <v>14</v>
      </c>
      <c r="E16" t="str">
        <f t="shared" si="0"/>
        <v>C06-1931WE</v>
      </c>
      <c r="G16">
        <f>_xlfn.XLOOKUP(E16,Ranking!C:C,H:H,"Not found")</f>
        <v>0</v>
      </c>
    </row>
    <row r="17" spans="1:7" hidden="1" x14ac:dyDescent="0.3">
      <c r="A17" t="s">
        <v>191</v>
      </c>
      <c r="B17" t="str">
        <f>_xlfn.XLOOKUP(A17,'Vet List'!A:A,'Vet List'!D:D,"Not found",0)</f>
        <v>Diane Caron</v>
      </c>
      <c r="C17">
        <v>27</v>
      </c>
      <c r="D17" t="s">
        <v>14</v>
      </c>
      <c r="E17" t="str">
        <f t="shared" si="0"/>
        <v>C09-2670WE</v>
      </c>
      <c r="G17">
        <f>_xlfn.XLOOKUP(E17,Ranking!C:C,H:H,"Not found")</f>
        <v>0</v>
      </c>
    </row>
    <row r="18" spans="1:7" hidden="1" x14ac:dyDescent="0.3">
      <c r="A18" t="s">
        <v>211</v>
      </c>
      <c r="B18" t="str">
        <f>_xlfn.XLOOKUP(A18,'Vet List'!A:A,'Vet List'!D:D,"Not found",0)</f>
        <v>Natalie Gagnon</v>
      </c>
      <c r="C18">
        <v>30</v>
      </c>
      <c r="D18" t="s">
        <v>14</v>
      </c>
      <c r="E18" t="str">
        <f t="shared" si="0"/>
        <v>C16-2010WE</v>
      </c>
      <c r="G18">
        <f>_xlfn.XLOOKUP(E18,Ranking!C:C,H:H,"Not found")</f>
        <v>0</v>
      </c>
    </row>
    <row r="19" spans="1:7" hidden="1" x14ac:dyDescent="0.3">
      <c r="A19" t="s">
        <v>176</v>
      </c>
      <c r="B19" t="str">
        <f>_xlfn.XLOOKUP(A19,'Vet List'!A:A,'Vet List'!D:D,"Not found",0)</f>
        <v>Lisa Huzel</v>
      </c>
      <c r="C19">
        <v>36</v>
      </c>
      <c r="D19" t="s">
        <v>14</v>
      </c>
      <c r="E19" t="str">
        <f t="shared" si="0"/>
        <v>C15-0350WE</v>
      </c>
      <c r="G19">
        <f>_xlfn.XLOOKUP(E19,Ranking!C:C,H:H,"Not found")</f>
        <v>0</v>
      </c>
    </row>
    <row r="20" spans="1:7" hidden="1" x14ac:dyDescent="0.3">
      <c r="A20" t="s">
        <v>1300</v>
      </c>
      <c r="B20" t="str">
        <f>_xlfn.XLOOKUP(A20,'Vet List'!A:A,'Vet List'!D:D,"Not found",0)</f>
        <v>Minyi Tang</v>
      </c>
      <c r="C20">
        <v>38</v>
      </c>
      <c r="D20" t="s">
        <v>14</v>
      </c>
      <c r="E20" t="str">
        <f t="shared" si="0"/>
        <v>C18-0322WE</v>
      </c>
      <c r="G20">
        <f>_xlfn.XLOOKUP(E20,Ranking!C:C,H:H,"Not found")</f>
        <v>0</v>
      </c>
    </row>
    <row r="21" spans="1:7" hidden="1" x14ac:dyDescent="0.3">
      <c r="A21" t="s">
        <v>1061</v>
      </c>
      <c r="B21" t="str">
        <f>_xlfn.XLOOKUP(A21,'Vet List'!A:A,'Vet List'!D:D,"Not found",0)</f>
        <v>Maryse Lelievre</v>
      </c>
      <c r="C21">
        <v>47</v>
      </c>
      <c r="D21" t="s">
        <v>14</v>
      </c>
      <c r="E21" t="str">
        <f t="shared" si="0"/>
        <v>C16-1971WE</v>
      </c>
      <c r="G21">
        <f>_xlfn.XLOOKUP(E21,Ranking!C:C,H:H,"Not found")</f>
        <v>0</v>
      </c>
    </row>
    <row r="22" spans="1:7" hidden="1" x14ac:dyDescent="0.3">
      <c r="A22" t="s">
        <v>38</v>
      </c>
      <c r="B22" t="str">
        <f>_xlfn.XLOOKUP(A22,'Vet List'!A:A,'Vet List'!D:D,"Not found",0)</f>
        <v>Mark Ballard</v>
      </c>
      <c r="C22">
        <v>12</v>
      </c>
      <c r="D22" t="s">
        <v>11</v>
      </c>
      <c r="E22" t="str">
        <f t="shared" si="0"/>
        <v>C06-0308ME</v>
      </c>
      <c r="G22">
        <f>_xlfn.XLOOKUP(E22,Ranking!C:C,H:H,"Not found")</f>
        <v>0</v>
      </c>
    </row>
    <row r="23" spans="1:7" hidden="1" x14ac:dyDescent="0.3">
      <c r="A23" t="s">
        <v>732</v>
      </c>
      <c r="B23" t="str">
        <f>_xlfn.XLOOKUP(A23,'Vet List'!A:A,'Vet List'!D:D,"Not found",0)</f>
        <v>Denis Bridger</v>
      </c>
      <c r="C23">
        <v>16</v>
      </c>
      <c r="D23" t="s">
        <v>11</v>
      </c>
      <c r="E23" t="str">
        <f t="shared" si="0"/>
        <v>C09-3073ME</v>
      </c>
      <c r="G23">
        <f>_xlfn.XLOOKUP(E23,Ranking!C:C,H:H,"Not found")</f>
        <v>0</v>
      </c>
    </row>
    <row r="24" spans="1:7" hidden="1" x14ac:dyDescent="0.3">
      <c r="A24" t="s">
        <v>1325</v>
      </c>
      <c r="B24" t="str">
        <f>_xlfn.XLOOKUP(A24,'Vet List'!A:A,'Vet List'!D:D,"Not found",0)</f>
        <v>Andrew Schulz</v>
      </c>
      <c r="C24">
        <v>31</v>
      </c>
      <c r="D24" t="s">
        <v>11</v>
      </c>
      <c r="E24" t="str">
        <f t="shared" si="0"/>
        <v>C19-0029ME</v>
      </c>
      <c r="G24">
        <f>_xlfn.XLOOKUP(E24,Ranking!C:C,H:H,"Not found")</f>
        <v>0</v>
      </c>
    </row>
    <row r="25" spans="1:7" hidden="1" x14ac:dyDescent="0.3">
      <c r="A25" t="s">
        <v>81</v>
      </c>
      <c r="B25" t="str">
        <f>_xlfn.XLOOKUP(A25,'Vet List'!A:A,'Vet List'!D:D,"Not found",0)</f>
        <v>Fritz Kristbergs</v>
      </c>
      <c r="C25">
        <v>38</v>
      </c>
      <c r="D25" t="s">
        <v>11</v>
      </c>
      <c r="E25" t="str">
        <f t="shared" si="0"/>
        <v>C11-1863ME</v>
      </c>
      <c r="G25">
        <f>_xlfn.XLOOKUP(E25,Ranking!C:C,H:H,"Not found")</f>
        <v>0</v>
      </c>
    </row>
    <row r="26" spans="1:7" hidden="1" x14ac:dyDescent="0.3">
      <c r="A26" t="s">
        <v>31</v>
      </c>
      <c r="B26" t="str">
        <f>_xlfn.XLOOKUP(A26,'Vet List'!A:A,'Vet List'!D:D,"Not found",0)</f>
        <v>Bela Suveg</v>
      </c>
      <c r="C26">
        <v>8</v>
      </c>
      <c r="D26" t="s">
        <v>11</v>
      </c>
      <c r="E26" t="str">
        <f t="shared" si="0"/>
        <v>C08-0025ME</v>
      </c>
      <c r="G26">
        <f>_xlfn.XLOOKUP(E26,Ranking!C:C,H:H,"Not found")</f>
        <v>0</v>
      </c>
    </row>
    <row r="27" spans="1:7" hidden="1" x14ac:dyDescent="0.3">
      <c r="A27" t="s">
        <v>784</v>
      </c>
      <c r="B27" t="str">
        <f>_xlfn.XLOOKUP(A27,'Vet List'!A:A,'Vet List'!D:D,"Not found",0)</f>
        <v>Craig Bennett</v>
      </c>
      <c r="C27">
        <v>34</v>
      </c>
      <c r="D27" t="s">
        <v>11</v>
      </c>
      <c r="E27" t="str">
        <f t="shared" si="0"/>
        <v>C17-0750ME</v>
      </c>
      <c r="G27">
        <f>_xlfn.XLOOKUP(E27,Ranking!C:C,H:H,"Not found")</f>
        <v>0</v>
      </c>
    </row>
    <row r="28" spans="1:7" hidden="1" x14ac:dyDescent="0.3">
      <c r="A28" t="s">
        <v>1007</v>
      </c>
      <c r="B28" t="str">
        <f>_xlfn.XLOOKUP(A28,'Vet List'!A:A,'Vet List'!D:D,"Not found",0)</f>
        <v>Brent Turkvan</v>
      </c>
      <c r="C28">
        <v>40</v>
      </c>
      <c r="D28" t="s">
        <v>11</v>
      </c>
      <c r="E28" t="str">
        <f t="shared" si="0"/>
        <v>C08-0140ME</v>
      </c>
      <c r="G28">
        <f>_xlfn.XLOOKUP(E28,Ranking!C:C,H:H,"Not found")</f>
        <v>0</v>
      </c>
    </row>
    <row r="29" spans="1:7" hidden="1" x14ac:dyDescent="0.3">
      <c r="A29" t="s">
        <v>28</v>
      </c>
      <c r="B29" t="str">
        <f>_xlfn.XLOOKUP(A29,'Vet List'!A:A,'Vet List'!D:D,"Not found",0)</f>
        <v>David Arthurs</v>
      </c>
      <c r="C29">
        <v>45</v>
      </c>
      <c r="D29" t="s">
        <v>11</v>
      </c>
      <c r="E29" t="str">
        <f t="shared" si="0"/>
        <v>C17-1641ME</v>
      </c>
      <c r="G29">
        <f>_xlfn.XLOOKUP(E29,Ranking!C:C,H:H,"Not found")</f>
        <v>0</v>
      </c>
    </row>
    <row r="30" spans="1:7" hidden="1" x14ac:dyDescent="0.3">
      <c r="A30" t="s">
        <v>234</v>
      </c>
      <c r="B30" t="str">
        <f>_xlfn.XLOOKUP(A30,'Vet List'!A:A,'Vet List'!D:D,"Not found",0)</f>
        <v>Grace Born</v>
      </c>
      <c r="C30">
        <v>11</v>
      </c>
      <c r="D30" t="s">
        <v>1399</v>
      </c>
      <c r="E30" t="str">
        <f t="shared" si="0"/>
        <v>C08-1104WS</v>
      </c>
      <c r="G30">
        <f>_xlfn.XLOOKUP(E30,Ranking!C:C,H:H,"Not found")</f>
        <v>0</v>
      </c>
    </row>
    <row r="31" spans="1:7" hidden="1" x14ac:dyDescent="0.3">
      <c r="A31" t="s">
        <v>184</v>
      </c>
      <c r="B31" t="str">
        <f>_xlfn.XLOOKUP(A31,'Vet List'!A:A,'Vet List'!D:D,"Not found",0)</f>
        <v>Lise Pelletier</v>
      </c>
      <c r="C31">
        <v>12</v>
      </c>
      <c r="D31" t="s">
        <v>1399</v>
      </c>
      <c r="E31" t="str">
        <f t="shared" si="0"/>
        <v>C06-1931WS</v>
      </c>
      <c r="G31">
        <f>_xlfn.XLOOKUP(E31,Ranking!C:C,H:H,"Not found")</f>
        <v>0</v>
      </c>
    </row>
    <row r="32" spans="1:7" hidden="1" x14ac:dyDescent="0.3">
      <c r="A32" t="s">
        <v>744</v>
      </c>
      <c r="B32" t="str">
        <f>_xlfn.XLOOKUP(A32,'Vet List'!A:A,'Vet List'!D:D,"Not found",0)</f>
        <v>Eden Koster</v>
      </c>
      <c r="C32">
        <v>25</v>
      </c>
      <c r="D32" t="s">
        <v>1399</v>
      </c>
      <c r="E32" t="str">
        <f t="shared" si="0"/>
        <v>C08-1420WS</v>
      </c>
      <c r="G32">
        <f>_xlfn.XLOOKUP(E32,Ranking!C:C,H:H,"Not found")</f>
        <v>0</v>
      </c>
    </row>
    <row r="33" spans="1:7" hidden="1" x14ac:dyDescent="0.3">
      <c r="A33" t="s">
        <v>44</v>
      </c>
      <c r="B33" t="str">
        <f>_xlfn.XLOOKUP(A33,'Vet List'!A:A,'Vet List'!D:D,"Not found",0)</f>
        <v>Michael Buckley</v>
      </c>
      <c r="C33">
        <v>10</v>
      </c>
      <c r="D33" t="s">
        <v>11</v>
      </c>
      <c r="E33" t="str">
        <f t="shared" si="0"/>
        <v>C13-0079ME</v>
      </c>
      <c r="G33">
        <f>_xlfn.XLOOKUP(E33,Ranking!C:C,H:H,"Not found")</f>
        <v>0</v>
      </c>
    </row>
    <row r="34" spans="1:7" hidden="1" x14ac:dyDescent="0.3">
      <c r="A34" t="s">
        <v>1060</v>
      </c>
      <c r="B34" t="str">
        <f>_xlfn.XLOOKUP(A34,'Vet List'!A:A,'Vet List'!D:D,"Not found",0)</f>
        <v>Farooq Habib</v>
      </c>
      <c r="C34">
        <v>13</v>
      </c>
      <c r="D34" t="s">
        <v>11</v>
      </c>
      <c r="E34" t="str">
        <f t="shared" si="0"/>
        <v>C06-0202ME</v>
      </c>
      <c r="G34">
        <f>_xlfn.XLOOKUP(E34,Ranking!C:C,H:H,"Not found")</f>
        <v>0</v>
      </c>
    </row>
    <row r="35" spans="1:7" hidden="1" x14ac:dyDescent="0.3">
      <c r="A35" t="s">
        <v>17</v>
      </c>
      <c r="B35" t="str">
        <f>_xlfn.XLOOKUP(A35,'Vet List'!A:A,'Vet List'!D:D,"Not found",0)</f>
        <v>Darcy Gates</v>
      </c>
      <c r="C35">
        <v>31</v>
      </c>
      <c r="D35" t="s">
        <v>11</v>
      </c>
      <c r="E35" t="str">
        <f t="shared" si="0"/>
        <v>C06-0008ME</v>
      </c>
      <c r="G35">
        <f>_xlfn.XLOOKUP(E35,Ranking!C:C,H:H,"Not found")</f>
        <v>0</v>
      </c>
    </row>
    <row r="36" spans="1:7" hidden="1" x14ac:dyDescent="0.3">
      <c r="A36" t="s">
        <v>46</v>
      </c>
      <c r="B36" t="str">
        <f>_xlfn.XLOOKUP(A36,'Vet List'!A:A,'Vet List'!D:D,"Not found",0)</f>
        <v>Alex Campbell</v>
      </c>
      <c r="C36">
        <v>58</v>
      </c>
      <c r="D36" t="s">
        <v>11</v>
      </c>
      <c r="E36" t="str">
        <f t="shared" si="0"/>
        <v>C17-1759ME</v>
      </c>
      <c r="G36">
        <f>_xlfn.XLOOKUP(E36,Ranking!C:C,H:H,"Not found")</f>
        <v>0</v>
      </c>
    </row>
    <row r="37" spans="1:7" hidden="1" x14ac:dyDescent="0.3">
      <c r="A37" t="s">
        <v>91</v>
      </c>
      <c r="B37" t="str">
        <f>_xlfn.XLOOKUP(A37,'Vet List'!A:A,'Vet List'!D:D,"Not found",0)</f>
        <v>Elie Newman</v>
      </c>
      <c r="C37">
        <v>14</v>
      </c>
      <c r="D37" t="s">
        <v>12</v>
      </c>
      <c r="E37" t="str">
        <f t="shared" si="0"/>
        <v>C06-4495MF</v>
      </c>
      <c r="G37">
        <f>_xlfn.XLOOKUP(E37,Ranking!C:C,H:H,"Not found")</f>
        <v>0</v>
      </c>
    </row>
    <row r="38" spans="1:7" hidden="1" x14ac:dyDescent="0.3">
      <c r="A38" t="s">
        <v>38</v>
      </c>
      <c r="B38" t="str">
        <f>_xlfn.XLOOKUP(A38,'Vet List'!A:A,'Vet List'!D:D,"Not found",0)</f>
        <v>Mark Ballard</v>
      </c>
      <c r="C38">
        <v>20</v>
      </c>
      <c r="D38" t="s">
        <v>12</v>
      </c>
      <c r="E38" t="str">
        <f t="shared" si="0"/>
        <v>C06-0308MF</v>
      </c>
      <c r="G38">
        <f>_xlfn.XLOOKUP(E38,Ranking!C:C,H:H,"Not found")</f>
        <v>0</v>
      </c>
    </row>
    <row r="39" spans="1:7" hidden="1" x14ac:dyDescent="0.3">
      <c r="A39" t="s">
        <v>81</v>
      </c>
      <c r="B39" t="str">
        <f>_xlfn.XLOOKUP(A39,'Vet List'!A:A,'Vet List'!D:D,"Not found",0)</f>
        <v>Fritz Kristbergs</v>
      </c>
      <c r="C39">
        <v>30</v>
      </c>
      <c r="D39" t="s">
        <v>12</v>
      </c>
      <c r="E39" t="str">
        <f t="shared" si="0"/>
        <v>C11-1863MF</v>
      </c>
      <c r="G39">
        <f>_xlfn.XLOOKUP(E39,Ranking!C:C,H:H,"Not found")</f>
        <v>0</v>
      </c>
    </row>
    <row r="40" spans="1:7" hidden="1" x14ac:dyDescent="0.3">
      <c r="A40" t="s">
        <v>165</v>
      </c>
      <c r="B40" t="str">
        <f>_xlfn.XLOOKUP(A40,'Vet List'!A:A,'Vet List'!D:D,"Not found",0)</f>
        <v>Bob Rennick</v>
      </c>
      <c r="C40">
        <v>16</v>
      </c>
      <c r="D40" t="s">
        <v>13</v>
      </c>
      <c r="E40" t="str">
        <f t="shared" si="0"/>
        <v>C10-2180MS</v>
      </c>
      <c r="G40">
        <f>_xlfn.XLOOKUP(E40,Ranking!C:C,H:H,"Not found")</f>
        <v>0</v>
      </c>
    </row>
    <row r="41" spans="1:7" hidden="1" x14ac:dyDescent="0.3">
      <c r="A41" t="s">
        <v>1401</v>
      </c>
      <c r="B41" t="str">
        <f>_xlfn.XLOOKUP(A41,'Vet List'!A:A,'Vet List'!D:D,"Not found",0)</f>
        <v>Marvin Fine</v>
      </c>
      <c r="C41">
        <v>23</v>
      </c>
      <c r="D41" t="s">
        <v>13</v>
      </c>
      <c r="E41" t="str">
        <f t="shared" si="0"/>
        <v>C23-7955MS</v>
      </c>
      <c r="G41">
        <f>_xlfn.XLOOKUP(E41,Ranking!C:C,H:H,"Not found")</f>
        <v>0</v>
      </c>
    </row>
    <row r="42" spans="1:7" hidden="1" x14ac:dyDescent="0.3">
      <c r="A42" t="s">
        <v>1319</v>
      </c>
      <c r="B42" t="str">
        <f>_xlfn.XLOOKUP(A42,'Vet List'!A:A,'Vet List'!D:D,"Not found",0)</f>
        <v>Zygmunt Jakubek</v>
      </c>
      <c r="C42">
        <v>5</v>
      </c>
      <c r="D42" t="s">
        <v>13</v>
      </c>
      <c r="E42" t="str">
        <f t="shared" si="0"/>
        <v>C19-0327MS</v>
      </c>
      <c r="G42">
        <f>_xlfn.XLOOKUP(E42,Ranking!C:C,H:H,"Not found")</f>
        <v>0</v>
      </c>
    </row>
    <row r="43" spans="1:7" hidden="1" x14ac:dyDescent="0.3">
      <c r="A43" t="s">
        <v>745</v>
      </c>
      <c r="B43" t="str">
        <f>_xlfn.XLOOKUP(A43,'Vet List'!A:A,'Vet List'!D:D,"Not found",0)</f>
        <v>Mike Krasnich</v>
      </c>
      <c r="C43">
        <v>14</v>
      </c>
      <c r="D43" t="s">
        <v>13</v>
      </c>
      <c r="E43" t="str">
        <f t="shared" si="0"/>
        <v>C06-0503MS</v>
      </c>
      <c r="G43">
        <f>_xlfn.XLOOKUP(E43,Ranking!C:C,H:H,"Not found")</f>
        <v>0</v>
      </c>
    </row>
    <row r="44" spans="1:7" hidden="1" x14ac:dyDescent="0.3">
      <c r="A44" t="s">
        <v>966</v>
      </c>
      <c r="B44" t="str">
        <f>_xlfn.XLOOKUP(A44,'Vet List'!A:A,'Vet List'!D:D,"Not found",0)</f>
        <v>Wilson Ng</v>
      </c>
      <c r="C44">
        <v>31</v>
      </c>
      <c r="D44" t="s">
        <v>13</v>
      </c>
      <c r="E44" t="str">
        <f t="shared" si="0"/>
        <v>C17-0216MS</v>
      </c>
      <c r="G44">
        <f>_xlfn.XLOOKUP(E44,Ranking!C:C,H:H,"Not found")</f>
        <v>0</v>
      </c>
    </row>
    <row r="45" spans="1:7" hidden="1" x14ac:dyDescent="0.3">
      <c r="A45" t="s">
        <v>191</v>
      </c>
      <c r="B45" t="str">
        <f>_xlfn.XLOOKUP(A45,'Vet List'!A:A,'Vet List'!D:D,"Not found",0)</f>
        <v>Diane Caron</v>
      </c>
      <c r="C45">
        <v>17</v>
      </c>
      <c r="D45" t="s">
        <v>1398</v>
      </c>
      <c r="E45" t="str">
        <f t="shared" si="0"/>
        <v>C09-2670WF</v>
      </c>
      <c r="G45">
        <f>_xlfn.XLOOKUP(E45,Ranking!C:C,H:H,"Not found")</f>
        <v>0</v>
      </c>
    </row>
  </sheetData>
  <autoFilter ref="A1:G45" xr:uid="{FC9E43A7-9100-4B2D-99F5-3ECB9D0C2092}">
    <filterColumn colId="0">
      <filters>
        <filter val="C13-1203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0FE49-18AD-4A2A-8397-7D3B3CAC11C6}">
  <dimension ref="A1:G2"/>
  <sheetViews>
    <sheetView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8.109375" customWidth="1"/>
    <col min="2" max="2" width="18.6640625" customWidth="1"/>
    <col min="3" max="3" width="12.88671875" customWidth="1"/>
    <col min="5" max="5" width="12.88671875" customWidth="1"/>
    <col min="8" max="8" width="19.6640625" customWidth="1"/>
  </cols>
  <sheetData>
    <row r="1" spans="1:7" x14ac:dyDescent="0.3">
      <c r="A1" t="s">
        <v>246</v>
      </c>
      <c r="B1" t="s">
        <v>250</v>
      </c>
      <c r="C1" t="s">
        <v>249</v>
      </c>
      <c r="E1" t="s">
        <v>244</v>
      </c>
      <c r="F1" t="s">
        <v>2</v>
      </c>
      <c r="G1" t="s">
        <v>476</v>
      </c>
    </row>
    <row r="2" spans="1:7" x14ac:dyDescent="0.3">
      <c r="E2" t="str">
        <f>_xlfn.CONCAT(A2,RIGHT(D2,2))</f>
        <v/>
      </c>
      <c r="F2">
        <v>1</v>
      </c>
      <c r="G2" t="str">
        <f>_xlfn.XLOOKUP(E2,Ranking!C:C,Ranking!A:A,"Not found",0)</f>
        <v>Not found</v>
      </c>
    </row>
  </sheetData>
  <autoFilter ref="A1:G2" xr:uid="{CFE0FE49-18AD-4A2A-8397-7D3B3CAC11C6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B95B3-6FB1-411C-A373-EA34F9841A78}">
  <dimension ref="A1:H2"/>
  <sheetViews>
    <sheetView workbookViewId="0">
      <pane ySplit="1" topLeftCell="A2" activePane="bottomLeft" state="frozen"/>
      <selection activeCell="D1" sqref="D1"/>
      <selection pane="bottomLeft" activeCell="G10" sqref="G10"/>
    </sheetView>
  </sheetViews>
  <sheetFormatPr defaultRowHeight="14.4" x14ac:dyDescent="0.3"/>
  <cols>
    <col min="4" max="4" width="17.77734375" customWidth="1"/>
    <col min="5" max="5" width="6.44140625" customWidth="1"/>
    <col min="6" max="6" width="7.5546875" customWidth="1"/>
    <col min="7" max="7" width="12" customWidth="1"/>
    <col min="8" max="8" width="14.21875" customWidth="1"/>
  </cols>
  <sheetData>
    <row r="1" spans="1:8" x14ac:dyDescent="0.3">
      <c r="A1" t="s">
        <v>781</v>
      </c>
      <c r="B1" t="s">
        <v>1296</v>
      </c>
      <c r="C1" t="s">
        <v>246</v>
      </c>
      <c r="D1" t="s">
        <v>0</v>
      </c>
      <c r="E1" t="s">
        <v>468</v>
      </c>
      <c r="F1" t="s">
        <v>9</v>
      </c>
      <c r="G1" t="s">
        <v>244</v>
      </c>
      <c r="H1" t="s">
        <v>476</v>
      </c>
    </row>
    <row r="2" spans="1:8" x14ac:dyDescent="0.3">
      <c r="C2" t="str">
        <f>RIGHT(B2,8)</f>
        <v/>
      </c>
      <c r="D2" t="str">
        <f>_xlfn.XLOOKUP(C2,'Vet List'!A:A,'Vet List'!D:D,"Not found",0)</f>
        <v>Not found</v>
      </c>
      <c r="G2" t="str">
        <f>_xlfn.CONCAT(C2,F2)</f>
        <v/>
      </c>
      <c r="H2" t="str">
        <f>_xlfn.XLOOKUP(G2,Ranking!C:C,Ranking!A:A,"Not found",0)</f>
        <v>Not found</v>
      </c>
    </row>
  </sheetData>
  <autoFilter ref="A1:H2" xr:uid="{92AB95B3-6FB1-411C-A373-EA34F9841A78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116CB-71FA-4307-B6A8-7089EB282844}">
  <dimension ref="A1:H2"/>
  <sheetViews>
    <sheetView workbookViewId="0">
      <pane ySplit="1" topLeftCell="A2" activePane="bottomLeft" state="frozen"/>
      <selection activeCell="D1" sqref="D1"/>
      <selection pane="bottomLeft" activeCell="F2" sqref="F2"/>
    </sheetView>
  </sheetViews>
  <sheetFormatPr defaultRowHeight="14.4" x14ac:dyDescent="0.3"/>
  <cols>
    <col min="4" max="4" width="17.77734375" customWidth="1"/>
    <col min="5" max="5" width="6.44140625" customWidth="1"/>
    <col min="6" max="6" width="7.5546875" customWidth="1"/>
    <col min="7" max="7" width="12" customWidth="1"/>
  </cols>
  <sheetData>
    <row r="1" spans="1:8" x14ac:dyDescent="0.3">
      <c r="A1" t="s">
        <v>781</v>
      </c>
      <c r="B1" t="s">
        <v>1296</v>
      </c>
      <c r="C1" t="s">
        <v>246</v>
      </c>
      <c r="D1" t="s">
        <v>0</v>
      </c>
      <c r="E1" t="s">
        <v>468</v>
      </c>
      <c r="F1" t="s">
        <v>9</v>
      </c>
      <c r="G1" t="s">
        <v>244</v>
      </c>
      <c r="H1" t="s">
        <v>476</v>
      </c>
    </row>
    <row r="2" spans="1:8" x14ac:dyDescent="0.3">
      <c r="A2" t="s">
        <v>572</v>
      </c>
      <c r="C2" t="str">
        <f>RIGHT(B2,8)</f>
        <v/>
      </c>
      <c r="D2" t="str">
        <f>_xlfn.XLOOKUP(C2,'Vet List'!A:A,'Vet List'!D:D,"Not found",0)</f>
        <v>Not found</v>
      </c>
      <c r="G2" t="str">
        <f>_xlfn.CONCAT(C2,F2)</f>
        <v/>
      </c>
      <c r="H2" t="str">
        <f>_xlfn.XLOOKUP(G2,Ranking!C:C,Ranking!A:A,"Not found",0)</f>
        <v>Not found</v>
      </c>
    </row>
  </sheetData>
  <autoFilter ref="A1:H2" xr:uid="{654116CB-71FA-4307-B6A8-7089EB282844}"/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Ranking</vt:lpstr>
      <vt:lpstr>Canada Cup 2</vt:lpstr>
      <vt:lpstr>Vet List</vt:lpstr>
      <vt:lpstr>NAC Age</vt:lpstr>
      <vt:lpstr>NAC Comb</vt:lpstr>
      <vt:lpstr>Worlds</vt:lpstr>
      <vt:lpstr>Domestic Ranking</vt:lpstr>
      <vt:lpstr>CANAM Age</vt:lpstr>
      <vt:lpstr>CANAM Comb</vt:lpstr>
      <vt:lpstr>Nationals 2023</vt:lpstr>
      <vt:lpstr>Canada Cup 1</vt:lpstr>
      <vt:lpstr>Point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Ballard</dc:creator>
  <cp:lastModifiedBy>Mark Ballard</cp:lastModifiedBy>
  <dcterms:created xsi:type="dcterms:W3CDTF">2021-07-01T15:22:12Z</dcterms:created>
  <dcterms:modified xsi:type="dcterms:W3CDTF">2024-01-22T14:16:08Z</dcterms:modified>
</cp:coreProperties>
</file>